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tsvr2\tntdata2\MMR\Podpora obnovy a rozvoje venkova 2021\Podpora do 3 tis\117D8210A  Podpora obnovy místních komunikací\Hradištko\VŘ\"/>
    </mc:Choice>
  </mc:AlternateContent>
  <bookViews>
    <workbookView xWindow="0" yWindow="0" windowWidth="19200" windowHeight="11595" activeTab="2"/>
  </bookViews>
  <sheets>
    <sheet name="Rekapitulace stavby" sheetId="1" r:id="rId1"/>
    <sheet name="SO 101 - Ulice K Sekance" sheetId="2" r:id="rId2"/>
    <sheet name="SO 102 - Ulice Pod Holákem" sheetId="3" r:id="rId3"/>
    <sheet name="Pokyny pro vyplnění" sheetId="4" r:id="rId4"/>
  </sheets>
  <definedNames>
    <definedName name="_xlnm._FilterDatabase" localSheetId="1" hidden="1">'SO 101 - Ulice K Sekance'!$C$91:$K$142</definedName>
    <definedName name="_xlnm._FilterDatabase" localSheetId="2" hidden="1">'SO 102 - Ulice Pod Holákem'!$C$91:$K$142</definedName>
    <definedName name="_xlnm.Print_Titles" localSheetId="0">'Rekapitulace stavby'!$52:$52</definedName>
    <definedName name="_xlnm.Print_Titles" localSheetId="1">'SO 101 - Ulice K Sekance'!$91:$91</definedName>
    <definedName name="_xlnm.Print_Titles" localSheetId="2">'SO 102 - Ulice Pod Holákem'!$91:$91</definedName>
    <definedName name="_xlnm.Print_Area" localSheetId="3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stavby'!$C$42:$AQ$57</definedName>
    <definedName name="_xlnm.Print_Area" localSheetId="1">'SO 101 - Ulice K Sekance'!$C$4:$J$39,'SO 101 - Ulice K Sekance'!$C$45:$J$73,'SO 101 - Ulice K Sekance'!$C$79:$K$142</definedName>
    <definedName name="_xlnm.Print_Area" localSheetId="2">'SO 102 - Ulice Pod Holákem'!$C$4:$J$39,'SO 102 - Ulice Pod Holákem'!$C$45:$J$73,'SO 102 - Ulice Pod Holákem'!$C$79:$K$142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42" i="3"/>
  <c r="BH142" i="3"/>
  <c r="BG142" i="3"/>
  <c r="BF142" i="3"/>
  <c r="T142" i="3"/>
  <c r="T141" i="3" s="1"/>
  <c r="R142" i="3"/>
  <c r="R141" i="3" s="1"/>
  <c r="P142" i="3"/>
  <c r="P141" i="3" s="1"/>
  <c r="BI140" i="3"/>
  <c r="BH140" i="3"/>
  <c r="BG140" i="3"/>
  <c r="BF140" i="3"/>
  <c r="T140" i="3"/>
  <c r="T139" i="3" s="1"/>
  <c r="R140" i="3"/>
  <c r="R139" i="3" s="1"/>
  <c r="P140" i="3"/>
  <c r="P139" i="3" s="1"/>
  <c r="BI138" i="3"/>
  <c r="BH138" i="3"/>
  <c r="BG138" i="3"/>
  <c r="BF138" i="3"/>
  <c r="T138" i="3"/>
  <c r="T137" i="3" s="1"/>
  <c r="R138" i="3"/>
  <c r="R137" i="3" s="1"/>
  <c r="P138" i="3"/>
  <c r="P137" i="3" s="1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T131" i="3" s="1"/>
  <c r="R132" i="3"/>
  <c r="R131" i="3" s="1"/>
  <c r="P132" i="3"/>
  <c r="P131" i="3" s="1"/>
  <c r="BI130" i="3"/>
  <c r="BH130" i="3"/>
  <c r="BG130" i="3"/>
  <c r="BF130" i="3"/>
  <c r="T130" i="3"/>
  <c r="T129" i="3" s="1"/>
  <c r="R130" i="3"/>
  <c r="R129" i="3" s="1"/>
  <c r="P130" i="3"/>
  <c r="P129" i="3" s="1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T119" i="3" s="1"/>
  <c r="R120" i="3"/>
  <c r="R119" i="3" s="1"/>
  <c r="P120" i="3"/>
  <c r="P119" i="3" s="1"/>
  <c r="BI118" i="3"/>
  <c r="BH118" i="3"/>
  <c r="BG118" i="3"/>
  <c r="BF118" i="3"/>
  <c r="T118" i="3"/>
  <c r="T117" i="3" s="1"/>
  <c r="R118" i="3"/>
  <c r="R117" i="3" s="1"/>
  <c r="P118" i="3"/>
  <c r="P117" i="3" s="1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J89" i="3"/>
  <c r="J88" i="3"/>
  <c r="F88" i="3"/>
  <c r="F86" i="3"/>
  <c r="E84" i="3"/>
  <c r="J55" i="3"/>
  <c r="J54" i="3"/>
  <c r="F54" i="3"/>
  <c r="F52" i="3"/>
  <c r="E50" i="3"/>
  <c r="J18" i="3"/>
  <c r="E18" i="3"/>
  <c r="F89" i="3" s="1"/>
  <c r="J17" i="3"/>
  <c r="J12" i="3"/>
  <c r="J52" i="3"/>
  <c r="E7" i="3"/>
  <c r="E82" i="3"/>
  <c r="J37" i="2"/>
  <c r="J36" i="2"/>
  <c r="AY55" i="1" s="1"/>
  <c r="J35" i="2"/>
  <c r="AX55" i="1" s="1"/>
  <c r="BI142" i="2"/>
  <c r="BH142" i="2"/>
  <c r="BG142" i="2"/>
  <c r="BF142" i="2"/>
  <c r="T142" i="2"/>
  <c r="T141" i="2" s="1"/>
  <c r="R142" i="2"/>
  <c r="R141" i="2" s="1"/>
  <c r="P142" i="2"/>
  <c r="P141" i="2" s="1"/>
  <c r="BI140" i="2"/>
  <c r="BH140" i="2"/>
  <c r="BG140" i="2"/>
  <c r="BF140" i="2"/>
  <c r="T140" i="2"/>
  <c r="T139" i="2" s="1"/>
  <c r="R140" i="2"/>
  <c r="R139" i="2" s="1"/>
  <c r="P140" i="2"/>
  <c r="P139" i="2" s="1"/>
  <c r="BI138" i="2"/>
  <c r="BH138" i="2"/>
  <c r="BG138" i="2"/>
  <c r="BF138" i="2"/>
  <c r="T138" i="2"/>
  <c r="T137" i="2" s="1"/>
  <c r="R138" i="2"/>
  <c r="R137" i="2" s="1"/>
  <c r="P138" i="2"/>
  <c r="P137" i="2" s="1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T131" i="2" s="1"/>
  <c r="R132" i="2"/>
  <c r="R131" i="2" s="1"/>
  <c r="P132" i="2"/>
  <c r="P131" i="2" s="1"/>
  <c r="BI130" i="2"/>
  <c r="BH130" i="2"/>
  <c r="BG130" i="2"/>
  <c r="BF130" i="2"/>
  <c r="T130" i="2"/>
  <c r="T129" i="2" s="1"/>
  <c r="R130" i="2"/>
  <c r="R129" i="2" s="1"/>
  <c r="P130" i="2"/>
  <c r="P129" i="2" s="1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T119" i="2" s="1"/>
  <c r="R120" i="2"/>
  <c r="R119" i="2" s="1"/>
  <c r="P120" i="2"/>
  <c r="P119" i="2" s="1"/>
  <c r="BI118" i="2"/>
  <c r="BH118" i="2"/>
  <c r="BG118" i="2"/>
  <c r="BF118" i="2"/>
  <c r="T118" i="2"/>
  <c r="T117" i="2" s="1"/>
  <c r="R118" i="2"/>
  <c r="R117" i="2" s="1"/>
  <c r="P118" i="2"/>
  <c r="P117" i="2" s="1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J89" i="2"/>
  <c r="J88" i="2"/>
  <c r="F88" i="2"/>
  <c r="F86" i="2"/>
  <c r="E84" i="2"/>
  <c r="J55" i="2"/>
  <c r="J54" i="2"/>
  <c r="F54" i="2"/>
  <c r="F52" i="2"/>
  <c r="E50" i="2"/>
  <c r="J18" i="2"/>
  <c r="E18" i="2"/>
  <c r="F55" i="2" s="1"/>
  <c r="J17" i="2"/>
  <c r="J12" i="2"/>
  <c r="J52" i="2"/>
  <c r="E7" i="2"/>
  <c r="E82" i="2"/>
  <c r="L50" i="1"/>
  <c r="AM50" i="1"/>
  <c r="AM49" i="1"/>
  <c r="L49" i="1"/>
  <c r="AM47" i="1"/>
  <c r="L47" i="1"/>
  <c r="L45" i="1"/>
  <c r="L44" i="1"/>
  <c r="J138" i="3"/>
  <c r="J126" i="3"/>
  <c r="J97" i="2"/>
  <c r="BK122" i="3"/>
  <c r="BK113" i="3"/>
  <c r="BK104" i="3"/>
  <c r="BK128" i="2"/>
  <c r="BK100" i="2"/>
  <c r="J106" i="3"/>
  <c r="BK99" i="3"/>
  <c r="J106" i="2"/>
  <c r="BK136" i="2"/>
  <c r="BK114" i="2"/>
  <c r="J111" i="2"/>
  <c r="J102" i="2"/>
  <c r="BK140" i="3"/>
  <c r="J128" i="3"/>
  <c r="BK120" i="3"/>
  <c r="J112" i="2"/>
  <c r="J140" i="2"/>
  <c r="BK118" i="3"/>
  <c r="J113" i="3"/>
  <c r="BK100" i="3"/>
  <c r="J114" i="2"/>
  <c r="J122" i="3"/>
  <c r="J103" i="3"/>
  <c r="BK111" i="2"/>
  <c r="J95" i="3"/>
  <c r="J96" i="2"/>
  <c r="J108" i="2"/>
  <c r="J132" i="2"/>
  <c r="BK135" i="3"/>
  <c r="J130" i="3"/>
  <c r="J128" i="2"/>
  <c r="J140" i="3"/>
  <c r="J120" i="3"/>
  <c r="BK111" i="3"/>
  <c r="J97" i="3"/>
  <c r="BK124" i="2"/>
  <c r="AS54" i="1"/>
  <c r="BK135" i="2"/>
  <c r="J136" i="3"/>
  <c r="J132" i="3"/>
  <c r="J122" i="2"/>
  <c r="BK96" i="2"/>
  <c r="BK138" i="2"/>
  <c r="BK114" i="3"/>
  <c r="BK103" i="3"/>
  <c r="BK126" i="2"/>
  <c r="BK112" i="3"/>
  <c r="BK102" i="3"/>
  <c r="BK108" i="2"/>
  <c r="J116" i="2"/>
  <c r="J120" i="2"/>
  <c r="J104" i="2"/>
  <c r="BK132" i="3"/>
  <c r="J124" i="3"/>
  <c r="J113" i="2"/>
  <c r="BK142" i="3"/>
  <c r="J118" i="3"/>
  <c r="J112" i="3"/>
  <c r="J99" i="3"/>
  <c r="BK102" i="2"/>
  <c r="J136" i="2"/>
  <c r="BK97" i="3"/>
  <c r="J95" i="2"/>
  <c r="J126" i="2"/>
  <c r="BK104" i="2"/>
  <c r="J103" i="2"/>
  <c r="J135" i="3"/>
  <c r="BK126" i="3"/>
  <c r="BK116" i="2"/>
  <c r="BK138" i="3"/>
  <c r="BK116" i="3"/>
  <c r="BK106" i="3"/>
  <c r="J96" i="3"/>
  <c r="BK122" i="2"/>
  <c r="BK97" i="2"/>
  <c r="J104" i="3"/>
  <c r="BK113" i="2"/>
  <c r="J142" i="2"/>
  <c r="BK99" i="2"/>
  <c r="BK106" i="2"/>
  <c r="BK132" i="2"/>
  <c r="BK136" i="3"/>
  <c r="BK130" i="3"/>
  <c r="BK124" i="3"/>
  <c r="BK103" i="2"/>
  <c r="BK140" i="2"/>
  <c r="J116" i="3"/>
  <c r="BK108" i="3"/>
  <c r="J130" i="2"/>
  <c r="BK118" i="2"/>
  <c r="J108" i="3"/>
  <c r="BK95" i="3"/>
  <c r="J100" i="3"/>
  <c r="J118" i="2"/>
  <c r="BK112" i="2"/>
  <c r="J100" i="2"/>
  <c r="J142" i="3"/>
  <c r="BK128" i="3"/>
  <c r="BK120" i="2"/>
  <c r="BK95" i="2"/>
  <c r="J138" i="2"/>
  <c r="J114" i="3"/>
  <c r="BK130" i="2"/>
  <c r="J99" i="2"/>
  <c r="J111" i="3"/>
  <c r="BK96" i="3"/>
  <c r="J102" i="3"/>
  <c r="J124" i="2"/>
  <c r="BK142" i="2"/>
  <c r="J135" i="2"/>
  <c r="T94" i="2" l="1"/>
  <c r="R107" i="2"/>
  <c r="R121" i="2"/>
  <c r="R134" i="2"/>
  <c r="R133" i="2"/>
  <c r="BK107" i="2"/>
  <c r="J107" i="2"/>
  <c r="J62" i="2" s="1"/>
  <c r="BK94" i="2"/>
  <c r="J94" i="2" s="1"/>
  <c r="J61" i="2" s="1"/>
  <c r="P94" i="2"/>
  <c r="T107" i="2"/>
  <c r="BK121" i="2"/>
  <c r="J121" i="2"/>
  <c r="J65" i="2" s="1"/>
  <c r="T121" i="2"/>
  <c r="P134" i="2"/>
  <c r="P133" i="2"/>
  <c r="BK94" i="3"/>
  <c r="J94" i="3"/>
  <c r="J61" i="3" s="1"/>
  <c r="P94" i="3"/>
  <c r="BK107" i="3"/>
  <c r="J107" i="3"/>
  <c r="J62" i="3" s="1"/>
  <c r="R107" i="3"/>
  <c r="R121" i="3"/>
  <c r="BK134" i="3"/>
  <c r="J134" i="3" s="1"/>
  <c r="J69" i="3" s="1"/>
  <c r="R134" i="3"/>
  <c r="R133" i="3"/>
  <c r="T94" i="3"/>
  <c r="T107" i="3"/>
  <c r="T121" i="3"/>
  <c r="P134" i="3"/>
  <c r="P133" i="3" s="1"/>
  <c r="R94" i="2"/>
  <c r="R93" i="2" s="1"/>
  <c r="R92" i="2" s="1"/>
  <c r="P107" i="2"/>
  <c r="P121" i="2"/>
  <c r="BK134" i="2"/>
  <c r="J134" i="2"/>
  <c r="J69" i="2" s="1"/>
  <c r="T134" i="2"/>
  <c r="T133" i="2" s="1"/>
  <c r="R94" i="3"/>
  <c r="R93" i="3" s="1"/>
  <c r="R92" i="3" s="1"/>
  <c r="P107" i="3"/>
  <c r="BK121" i="3"/>
  <c r="J121" i="3" s="1"/>
  <c r="J65" i="3" s="1"/>
  <c r="P121" i="3"/>
  <c r="T134" i="3"/>
  <c r="T133" i="3" s="1"/>
  <c r="BE132" i="2"/>
  <c r="E48" i="2"/>
  <c r="F89" i="2"/>
  <c r="BE99" i="2"/>
  <c r="BE114" i="2"/>
  <c r="BE142" i="2"/>
  <c r="BK129" i="2"/>
  <c r="J129" i="2" s="1"/>
  <c r="J66" i="2" s="1"/>
  <c r="BK131" i="2"/>
  <c r="J131" i="2"/>
  <c r="J67" i="2" s="1"/>
  <c r="BK137" i="2"/>
  <c r="J137" i="2" s="1"/>
  <c r="J70" i="2" s="1"/>
  <c r="BE116" i="3"/>
  <c r="BE95" i="2"/>
  <c r="BE97" i="2"/>
  <c r="BE100" i="2"/>
  <c r="BE102" i="2"/>
  <c r="BE104" i="2"/>
  <c r="BE108" i="2"/>
  <c r="BE113" i="2"/>
  <c r="BE120" i="2"/>
  <c r="E48" i="3"/>
  <c r="F55" i="3"/>
  <c r="BE95" i="3"/>
  <c r="BE96" i="3"/>
  <c r="BE97" i="3"/>
  <c r="J86" i="2"/>
  <c r="BE112" i="2"/>
  <c r="BE135" i="2"/>
  <c r="J86" i="3"/>
  <c r="BE103" i="3"/>
  <c r="BE104" i="3"/>
  <c r="BE106" i="3"/>
  <c r="BE108" i="3"/>
  <c r="BE111" i="3"/>
  <c r="BE112" i="3"/>
  <c r="BE96" i="2"/>
  <c r="BE103" i="2"/>
  <c r="BE106" i="2"/>
  <c r="BE116" i="2"/>
  <c r="BE122" i="2"/>
  <c r="BE124" i="2"/>
  <c r="BE128" i="2"/>
  <c r="BE130" i="2"/>
  <c r="BE99" i="3"/>
  <c r="BE100" i="3"/>
  <c r="BE102" i="3"/>
  <c r="BE113" i="3"/>
  <c r="BE114" i="3"/>
  <c r="BE120" i="3"/>
  <c r="BE136" i="2"/>
  <c r="BK119" i="3"/>
  <c r="J119" i="3" s="1"/>
  <c r="J64" i="3" s="1"/>
  <c r="BK129" i="3"/>
  <c r="J129" i="3"/>
  <c r="J66" i="3" s="1"/>
  <c r="BE138" i="2"/>
  <c r="BE140" i="2"/>
  <c r="BE136" i="3"/>
  <c r="BE142" i="3"/>
  <c r="BE111" i="2"/>
  <c r="BE118" i="2"/>
  <c r="BE126" i="2"/>
  <c r="BK117" i="2"/>
  <c r="J117" i="2"/>
  <c r="J63" i="2" s="1"/>
  <c r="BK119" i="2"/>
  <c r="J119" i="2" s="1"/>
  <c r="J64" i="2" s="1"/>
  <c r="BK139" i="2"/>
  <c r="J139" i="2"/>
  <c r="J71" i="2" s="1"/>
  <c r="BK141" i="2"/>
  <c r="J141" i="2" s="1"/>
  <c r="J72" i="2" s="1"/>
  <c r="BE118" i="3"/>
  <c r="BE122" i="3"/>
  <c r="BE124" i="3"/>
  <c r="BE126" i="3"/>
  <c r="BE128" i="3"/>
  <c r="BE130" i="3"/>
  <c r="BE132" i="3"/>
  <c r="BE135" i="3"/>
  <c r="BE138" i="3"/>
  <c r="BE140" i="3"/>
  <c r="BK117" i="3"/>
  <c r="J117" i="3"/>
  <c r="J63" i="3" s="1"/>
  <c r="BK131" i="3"/>
  <c r="J131" i="3" s="1"/>
  <c r="J67" i="3" s="1"/>
  <c r="BK137" i="3"/>
  <c r="J137" i="3"/>
  <c r="J70" i="3" s="1"/>
  <c r="BK139" i="3"/>
  <c r="J139" i="3" s="1"/>
  <c r="J71" i="3" s="1"/>
  <c r="BK141" i="3"/>
  <c r="J141" i="3"/>
  <c r="J72" i="3" s="1"/>
  <c r="F37" i="2"/>
  <c r="BD55" i="1" s="1"/>
  <c r="F36" i="3"/>
  <c r="BC56" i="1" s="1"/>
  <c r="F34" i="2"/>
  <c r="BA55" i="1" s="1"/>
  <c r="F35" i="2"/>
  <c r="BB55" i="1" s="1"/>
  <c r="J34" i="2"/>
  <c r="AW55" i="1" s="1"/>
  <c r="F34" i="3"/>
  <c r="BA56" i="1" s="1"/>
  <c r="F37" i="3"/>
  <c r="BD56" i="1" s="1"/>
  <c r="F36" i="2"/>
  <c r="BC55" i="1" s="1"/>
  <c r="J34" i="3"/>
  <c r="AW56" i="1" s="1"/>
  <c r="F35" i="3"/>
  <c r="BB56" i="1" s="1"/>
  <c r="P93" i="3" l="1"/>
  <c r="P92" i="3"/>
  <c r="AU56" i="1" s="1"/>
  <c r="T93" i="2"/>
  <c r="T92" i="2" s="1"/>
  <c r="T93" i="3"/>
  <c r="T92" i="3" s="1"/>
  <c r="P93" i="2"/>
  <c r="P92" i="2" s="1"/>
  <c r="AU55" i="1" s="1"/>
  <c r="BK93" i="2"/>
  <c r="J93" i="2"/>
  <c r="J60" i="2" s="1"/>
  <c r="BK133" i="2"/>
  <c r="J133" i="2" s="1"/>
  <c r="J68" i="2" s="1"/>
  <c r="BK93" i="3"/>
  <c r="BK133" i="3"/>
  <c r="J133" i="3" s="1"/>
  <c r="J68" i="3" s="1"/>
  <c r="BC54" i="1"/>
  <c r="AY54" i="1"/>
  <c r="J33" i="3"/>
  <c r="AV56" i="1" s="1"/>
  <c r="AT56" i="1" s="1"/>
  <c r="F33" i="2"/>
  <c r="AZ55" i="1"/>
  <c r="J33" i="2"/>
  <c r="AV55" i="1"/>
  <c r="AT55" i="1"/>
  <c r="BB54" i="1"/>
  <c r="W31" i="1"/>
  <c r="BA54" i="1"/>
  <c r="AW54" i="1"/>
  <c r="AK30" i="1" s="1"/>
  <c r="F33" i="3"/>
  <c r="AZ56" i="1"/>
  <c r="BD54" i="1"/>
  <c r="W33" i="1"/>
  <c r="BK92" i="3" l="1"/>
  <c r="J92" i="3" s="1"/>
  <c r="J30" i="3" s="1"/>
  <c r="AG56" i="1" s="1"/>
  <c r="AN56" i="1" s="1"/>
  <c r="J39" i="3"/>
  <c r="J59" i="3"/>
  <c r="J93" i="3"/>
  <c r="J60" i="3" s="1"/>
  <c r="BK92" i="2"/>
  <c r="J92" i="2" s="1"/>
  <c r="J59" i="2" s="1"/>
  <c r="AZ54" i="1"/>
  <c r="W29" i="1"/>
  <c r="AU54" i="1"/>
  <c r="W32" i="1"/>
  <c r="W30" i="1"/>
  <c r="AX54" i="1"/>
  <c r="AV54" i="1" l="1"/>
  <c r="AK29" i="1"/>
  <c r="J30" i="2"/>
  <c r="AG55" i="1"/>
  <c r="AN55" i="1" s="1"/>
  <c r="J39" i="2" l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<sst xmlns="http://schemas.openxmlformats.org/spreadsheetml/2006/main" count="2024" uniqueCount="492">
  <si>
    <t>Export Komplet</t>
  </si>
  <si>
    <t>VZ</t>
  </si>
  <si>
    <t>2.0</t>
  </si>
  <si>
    <t>ZAMOK</t>
  </si>
  <si>
    <t>False</t>
  </si>
  <si>
    <t>{4330cd21-7edc-4fff-b3b2-ff65c7840fc4}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</si>
  <si>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</si>
  <si>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</si>
  <si>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</si>
  <si>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</si>
  <si>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</si>
  <si>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</si>
  <si>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</si>
  <si>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</si>
  <si>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NE2D02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</si>
  <si>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</si>
  <si>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</si>
  <si>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místních komunikací v obci Hradištko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</si>
  <si>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</si>
  <si>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</si>
  <si>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</si>
  <si>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</si>
  <si>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</si>
  <si>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</si>
  <si>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</si>
  <si>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</si>
  <si>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Obec Hradištko, Ve Dvoře 1, 252 09 Hradištko</t>
  </si>
  <si>
    <t>DIČ:</t>
  </si>
  <si>
    <t>Uchazeč:</t>
  </si>
  <si>
    <t>Vyplň údaj</t>
  </si>
  <si>
    <t>Projektant:</t>
  </si>
  <si>
    <t>NE2D 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</si>
  <si>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</si>
  <si>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</si>
  <si>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</si>
  <si>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</si>
  <si>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</si>
  <si>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</si>
  <si>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</si>
  <si>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</si>
  <si>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</si>
  <si>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</si>
  <si>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</si>
  <si>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</si>
  <si>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</si>
  <si>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</si>
  <si>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</si>
  <si>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</si>
  <si>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</si>
  <si>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</si>
  <si>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</si>
  <si>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</si>
  <si>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</si>
  <si>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</si>
  <si>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</si>
  <si>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</si>
  <si>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</si>
  <si>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</si>
  <si>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</si>
  <si>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</si>
  <si>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</si>
  <si>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</si>
  <si>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</si>
  <si>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</si>
  <si>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</si>
  <si>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</si>
  <si>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</si>
  <si>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</si>
  <si>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</si>
  <si>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</si>
  <si>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</si>
  <si>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</si>
  <si>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</si>
  <si>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</si>
  <si>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</si>
  <si>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</si>
  <si>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</si>
  <si>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Ulice K Sekance</t>
  </si>
  <si>
    <t>STA</t>
  </si>
  <si>
    <t>1</t>
  </si>
  <si>
    <t>{8b4779ad-948f-40ab-b6cf-114408d80ca2}</t>
  </si>
  <si>
    <t>2</t>
  </si>
  <si>
    <t>SO 102</t>
  </si>
  <si>
    <t>Ulice Pod Holákem</t>
  </si>
  <si>
    <t>{c2ab9fb5-0d60-428d-8661-ca78b3121902}</t>
  </si>
  <si>
    <t>KRYCÍ LIST SOUPISU PRACÍ</t>
  </si>
  <si>
    <t>Objekt:</t>
  </si>
  <si>
    <t>SO 101 - Ulice K Sekance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</si>
  <si>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</si>
  <si>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</si>
  <si>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</si>
  <si>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</si>
  <si>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</si>
  <si>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</si>
  <si>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</si>
  <si>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</si>
  <si>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</si>
  <si>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</si>
  <si>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</si>
  <si>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</si>
  <si>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</si>
  <si>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</si>
  <si>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</si>
  <si>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</si>
  <si>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</si>
  <si>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</si>
  <si>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</si>
  <si>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</si>
  <si>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</si>
  <si>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</si>
  <si>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</si>
  <si>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</si>
  <si>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</si>
  <si>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</si>
  <si>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</si>
  <si>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</si>
  <si>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</si>
  <si>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</si>
  <si>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</si>
  <si>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</si>
  <si>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</si>
  <si>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</si>
  <si>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</si>
  <si>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</si>
  <si>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</si>
  <si>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m2</t>
  </si>
  <si>
    <t>CS ÚRS 2020 01</t>
  </si>
  <si>
    <t>4</t>
  </si>
  <si>
    <t>-606213028</t>
  </si>
  <si>
    <t>113154324</t>
  </si>
  <si>
    <t>Frézování živičného podkladu nebo krytu s naložením na dopravní prostředek plochy přes 1 000 do 10 000 m2 bez překážek v trase pruhu šířky do 1 m, tloušťky vrstvy 100 mm</t>
  </si>
  <si>
    <t>-342210924</t>
  </si>
  <si>
    <t>3</t>
  </si>
  <si>
    <t>122251103</t>
  </si>
  <si>
    <t>Odkopávky a prokopávky nezapažené strojně v hornině třídy těžitelnosti I skupiny 3 přes 50 do 100 m3</t>
  </si>
  <si>
    <t>m3</t>
  </si>
  <si>
    <t>-726516670</t>
  </si>
  <si>
    <t>VV</t>
  </si>
  <si>
    <t>612*0,1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</si>
  <si>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</si>
  <si>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</si>
  <si>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-1040300840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</si>
  <si>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</si>
  <si>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</si>
  <si>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</si>
  <si>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1975778083</t>
  </si>
  <si>
    <t>61,2*10</t>
  </si>
  <si>
    <t>6</t>
  </si>
  <si>
    <t>167151101</t>
  </si>
  <si>
    <t>Nakládání, skládání a překládání neulehlého výkopku nebo sypaniny strojně nakládání, množství do 100 m3, z horniny třídy těžitelnosti I, skupiny 1 až 3</t>
  </si>
  <si>
    <t>281463763</t>
  </si>
  <si>
    <t>7</t>
  </si>
  <si>
    <t>171152501</t>
  </si>
  <si>
    <t>Zhutnění podloží pod násypy z rostlé horniny třídy těžitelnosti I a II, skupiny 1 až 4 z hornin soudružných a nesoudržných</t>
  </si>
  <si>
    <t>-839974278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</si>
  <si>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</si>
  <si>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</si>
  <si>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</si>
  <si>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</si>
  <si>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309179069</t>
  </si>
  <si>
    <t>61,2*1,8</t>
  </si>
  <si>
    <t>9</t>
  </si>
  <si>
    <t>171251201</t>
  </si>
  <si>
    <t>Uložení sypaniny na skládky nebo meziskládky bez hutnění s upravením uložené sypaniny do předepsaného tvaru</t>
  </si>
  <si>
    <t>-1776642247</t>
  </si>
  <si>
    <t>Komunikace pozemní</t>
  </si>
  <si>
    <t>10</t>
  </si>
  <si>
    <t>564831111</t>
  </si>
  <si>
    <t>Podklad ze štěrkodrti ŠD s rozprostřením a zhutněním, po zhutnění tl. 100 mm</t>
  </si>
  <si>
    <t>-1455234500</t>
  </si>
  <si>
    <t>krajnice</t>
  </si>
  <si>
    <t>612</t>
  </si>
  <si>
    <t>11</t>
  </si>
  <si>
    <t>564861111</t>
  </si>
  <si>
    <t>Podklad ze štěrkodrti ŠD s rozprostřením a zhutněním, po zhutnění tl. 200 mm</t>
  </si>
  <si>
    <t>1613109107</t>
  </si>
  <si>
    <t>12</t>
  </si>
  <si>
    <t>565135101</t>
  </si>
  <si>
    <t>Asfaltový beton vrstva podkladní ACP 16 (obalované kamenivo střednězrnné - OKS) s rozprostřením a zhutněním v pruhu šířky do 1,5 m, po zhutnění tl. 50 mm</t>
  </si>
  <si>
    <t>-889998936</t>
  </si>
  <si>
    <t>13</t>
  </si>
  <si>
    <t>573211106</t>
  </si>
  <si>
    <t>Postřik spojovací PS bez posypu kamenivem z asfaltu silničního, v množství 0,20 kg/m2</t>
  </si>
  <si>
    <t>-1052078016</t>
  </si>
  <si>
    <t>14</t>
  </si>
  <si>
    <t>573231111</t>
  </si>
  <si>
    <t>Postřik spojovací PS bez posypu kamenivem ze silniční emulze, v množství 0,70 kg/m2</t>
  </si>
  <si>
    <t>1605584437</t>
  </si>
  <si>
    <t>2756</t>
  </si>
  <si>
    <t>577144031</t>
  </si>
  <si>
    <t>Asfaltový beton vrstva obrusná ACO 11 (ABS) s rozprostřením a se zhutněním z modifikovaného asfaltu v pruhu šířky do 1,5 m, po zhutnění tl. 50 mm</t>
  </si>
  <si>
    <t>-1357090423</t>
  </si>
  <si>
    <t>Trubní vedení</t>
  </si>
  <si>
    <t>16</t>
  </si>
  <si>
    <t>899331111</t>
  </si>
  <si>
    <t>Výšková úprava uličního vstupu nebo vpusti do 200 mm zvýšením poklopu</t>
  </si>
  <si>
    <t>kus</t>
  </si>
  <si>
    <t>714187368</t>
  </si>
  <si>
    <t>Ostatní konstrukce a práce, bourání</t>
  </si>
  <si>
    <t>17</t>
  </si>
  <si>
    <t>919735112</t>
  </si>
  <si>
    <t>Řezání stávajícího živičného krytu nebo podkladu hloubky přes 50 do 100 mm</t>
  </si>
  <si>
    <t>m</t>
  </si>
  <si>
    <t>-1671861278</t>
  </si>
  <si>
    <t>997</t>
  </si>
  <si>
    <t>Přesun sutě</t>
  </si>
  <si>
    <t>18</t>
  </si>
  <si>
    <t>997221551</t>
  </si>
  <si>
    <t>Vodorovná doprava suti bez naložení, ale se složením a s hrubým urovnáním ze sypkých materiálů, na vzdálenost do 1 km</t>
  </si>
  <si>
    <t>-1021892399</t>
  </si>
  <si>
    <t>399,62</t>
  </si>
  <si>
    <t>19</t>
  </si>
  <si>
    <t>997221559</t>
  </si>
  <si>
    <t>Vodorovná doprava suti bez naložení, ale se složením a s hrubým urovnáním Příplatek k ceně za každý další i započatý 1 km přes 1 km</t>
  </si>
  <si>
    <t>-255373047</t>
  </si>
  <si>
    <t>399,62*19</t>
  </si>
  <si>
    <t>20</t>
  </si>
  <si>
    <t>997221571</t>
  </si>
  <si>
    <t>Vodorovná doprava vybouraných hmot bez naložení, ale se složením a s hrubým urovnáním na vzdálenost do 1 km</t>
  </si>
  <si>
    <t>-12125727</t>
  </si>
  <si>
    <t>705,536</t>
  </si>
  <si>
    <t>997221873</t>
  </si>
  <si>
    <t>232731679</t>
  </si>
  <si>
    <t>998</t>
  </si>
  <si>
    <t>Přesun hmot</t>
  </si>
  <si>
    <t>22</t>
  </si>
  <si>
    <t>998225111</t>
  </si>
  <si>
    <t>Přesun hmot pro komunikace s krytem z kameniva, monolitickým betonovým nebo živičným dopravní vzdálenost do 200 m jakékoliv délky objektu</t>
  </si>
  <si>
    <t>-256287648</t>
  </si>
  <si>
    <t>HZS</t>
  </si>
  <si>
    <t>Hodinové zúčtovací sazby</t>
  </si>
  <si>
    <t>23</t>
  </si>
  <si>
    <t>HZS1292</t>
  </si>
  <si>
    <t>Hodinové zúčtovací sazby profesí HSV zemní a pomocné práce stavební dělník</t>
  </si>
  <si>
    <t>hod</t>
  </si>
  <si>
    <t>CS ÚRS 2019 01</t>
  </si>
  <si>
    <t>512</t>
  </si>
  <si>
    <t>1199370535</t>
  </si>
  <si>
    <t>VRN</t>
  </si>
  <si>
    <t>Vedlejší rozpočtové náklady</t>
  </si>
  <si>
    <t>VRN1</t>
  </si>
  <si>
    <t>Průzkumné, geodetické a projektové práce</t>
  </si>
  <si>
    <t>24</t>
  </si>
  <si>
    <t>012002000</t>
  </si>
  <si>
    <t>Vytyčení, zameření stavby</t>
  </si>
  <si>
    <t>kpl</t>
  </si>
  <si>
    <t>1024</t>
  </si>
  <si>
    <t>358972237</t>
  </si>
  <si>
    <t>25</t>
  </si>
  <si>
    <t>013254000</t>
  </si>
  <si>
    <t>Průzkumné, geodetické a projektové práce projektové práce dokumentace stavby (výkresová a textová) skutečného provedení stavby</t>
  </si>
  <si>
    <t>-2033836884</t>
  </si>
  <si>
    <t>VRN3</t>
  </si>
  <si>
    <t>Zařízení staveniště</t>
  </si>
  <si>
    <t>26</t>
  </si>
  <si>
    <t>030001000.1</t>
  </si>
  <si>
    <t xml:space="preserve">Zařízení staveniště (Zajištění vody, elektro, oplocení staveniště, dočasné dopravní značení, provizorní komunikace, stavební buňky a pod.) </t>
  </si>
  <si>
    <t>1508479244</t>
  </si>
  <si>
    <t>VRN4</t>
  </si>
  <si>
    <t>Inženýrská činnost</t>
  </si>
  <si>
    <t>27</t>
  </si>
  <si>
    <t>045002000</t>
  </si>
  <si>
    <t>Hlavní tituly průvodních činností a nákladů inženýrská činnost kompletační a koordinační činnost</t>
  </si>
  <si>
    <t>-588324976</t>
  </si>
  <si>
    <t>VRN9</t>
  </si>
  <si>
    <t>Ostatní náklady</t>
  </si>
  <si>
    <t>28</t>
  </si>
  <si>
    <t>090001000.1</t>
  </si>
  <si>
    <t xml:space="preserve">Posudky, měření, statické, kontrolní a revizní zkoušky stávajících a nově vybudovaných konstrukcí_x000D_
_x000D_
</t>
  </si>
  <si>
    <t>-1540580069</t>
  </si>
  <si>
    <t>SO 102 - Ulice Pod Holákem</t>
  </si>
  <si>
    <t>1457133957</t>
  </si>
  <si>
    <t>-1150214284</t>
  </si>
  <si>
    <t>-1547516246</t>
  </si>
  <si>
    <t>148*0,1</t>
  </si>
  <si>
    <t>206739992</t>
  </si>
  <si>
    <t>44332661</t>
  </si>
  <si>
    <t>14,8*10</t>
  </si>
  <si>
    <t>971900979</t>
  </si>
  <si>
    <t>1210735794</t>
  </si>
  <si>
    <t>1486717439</t>
  </si>
  <si>
    <t>14,8*1,8</t>
  </si>
  <si>
    <t>509745052</t>
  </si>
  <si>
    <t>-125885079</t>
  </si>
  <si>
    <t>148</t>
  </si>
  <si>
    <t>151118205</t>
  </si>
  <si>
    <t>1386800660</t>
  </si>
  <si>
    <t>403534786</t>
  </si>
  <si>
    <t>939141778</t>
  </si>
  <si>
    <t>515</t>
  </si>
  <si>
    <t>-1795851330</t>
  </si>
  <si>
    <t>1219748642</t>
  </si>
  <si>
    <t>541275721</t>
  </si>
  <si>
    <t>470797198</t>
  </si>
  <si>
    <t>74,53</t>
  </si>
  <si>
    <t>-1264659208</t>
  </si>
  <si>
    <t>74,53*19</t>
  </si>
  <si>
    <t>-1730235217</t>
  </si>
  <si>
    <t>131,84</t>
  </si>
  <si>
    <t>-1308876938</t>
  </si>
  <si>
    <t>2090909403</t>
  </si>
  <si>
    <t>-1076502489</t>
  </si>
  <si>
    <t>606022231</t>
  </si>
  <si>
    <t>-322746244</t>
  </si>
  <si>
    <t>1815759793</t>
  </si>
  <si>
    <t>-218239964</t>
  </si>
  <si>
    <t>1448526112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</si>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</sst>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left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49" fontId="36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workbookViewId="0">
      <selection activeCell="P41" sqref="P4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8" t="s">
        <v>14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22"/>
      <c r="AQ5" s="22"/>
      <c r="AR5" s="20"/>
      <c r="BE5" s="30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10" t="s">
        <v>17</v>
      </c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22"/>
      <c r="AQ6" s="22"/>
      <c r="AR6" s="20"/>
      <c r="BE6" s="30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6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/>
      <c r="AO8" s="22"/>
      <c r="AP8" s="22"/>
      <c r="AQ8" s="22"/>
      <c r="AR8" s="20"/>
      <c r="BE8" s="30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0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0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6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6"/>
      <c r="BS13" s="17" t="s">
        <v>6</v>
      </c>
    </row>
    <row r="14" spans="1:74" ht="12.75">
      <c r="B14" s="21"/>
      <c r="C14" s="22"/>
      <c r="D14" s="22"/>
      <c r="E14" s="311" t="s">
        <v>29</v>
      </c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6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0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06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6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0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06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6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6"/>
    </row>
    <row r="23" spans="1:71" s="1" customFormat="1" ht="47.25" customHeight="1">
      <c r="B23" s="21"/>
      <c r="C23" s="22"/>
      <c r="D23" s="22"/>
      <c r="E23" s="313" t="s">
        <v>36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22"/>
      <c r="AP23" s="22"/>
      <c r="AQ23" s="22"/>
      <c r="AR23" s="20"/>
      <c r="BE23" s="30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6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4">
        <f>ROUND(AG54,2)</f>
        <v>0</v>
      </c>
      <c r="AL26" s="315"/>
      <c r="AM26" s="315"/>
      <c r="AN26" s="315"/>
      <c r="AO26" s="315"/>
      <c r="AP26" s="36"/>
      <c r="AQ26" s="36"/>
      <c r="AR26" s="39"/>
      <c r="BE26" s="30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6" t="s">
        <v>38</v>
      </c>
      <c r="M28" s="316"/>
      <c r="N28" s="316"/>
      <c r="O28" s="316"/>
      <c r="P28" s="316"/>
      <c r="Q28" s="36"/>
      <c r="R28" s="36"/>
      <c r="S28" s="36"/>
      <c r="T28" s="36"/>
      <c r="U28" s="36"/>
      <c r="V28" s="36"/>
      <c r="W28" s="316" t="s">
        <v>39</v>
      </c>
      <c r="X28" s="316"/>
      <c r="Y28" s="316"/>
      <c r="Z28" s="316"/>
      <c r="AA28" s="316"/>
      <c r="AB28" s="316"/>
      <c r="AC28" s="316"/>
      <c r="AD28" s="316"/>
      <c r="AE28" s="316"/>
      <c r="AF28" s="36"/>
      <c r="AG28" s="36"/>
      <c r="AH28" s="36"/>
      <c r="AI28" s="36"/>
      <c r="AJ28" s="36"/>
      <c r="AK28" s="316" t="s">
        <v>40</v>
      </c>
      <c r="AL28" s="316"/>
      <c r="AM28" s="316"/>
      <c r="AN28" s="316"/>
      <c r="AO28" s="316"/>
      <c r="AP28" s="36"/>
      <c r="AQ28" s="36"/>
      <c r="AR28" s="39"/>
      <c r="BE28" s="306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319">
        <v>0.21</v>
      </c>
      <c r="M29" s="318"/>
      <c r="N29" s="318"/>
      <c r="O29" s="318"/>
      <c r="P29" s="318"/>
      <c r="Q29" s="41"/>
      <c r="R29" s="41"/>
      <c r="S29" s="41"/>
      <c r="T29" s="41"/>
      <c r="U29" s="41"/>
      <c r="V29" s="41"/>
      <c r="W29" s="317">
        <f>ROUND(AZ54, 2)</f>
        <v>0</v>
      </c>
      <c r="X29" s="318"/>
      <c r="Y29" s="318"/>
      <c r="Z29" s="318"/>
      <c r="AA29" s="318"/>
      <c r="AB29" s="318"/>
      <c r="AC29" s="318"/>
      <c r="AD29" s="318"/>
      <c r="AE29" s="318"/>
      <c r="AF29" s="41"/>
      <c r="AG29" s="41"/>
      <c r="AH29" s="41"/>
      <c r="AI29" s="41"/>
      <c r="AJ29" s="41"/>
      <c r="AK29" s="317">
        <f>ROUND(AV54, 2)</f>
        <v>0</v>
      </c>
      <c r="AL29" s="318"/>
      <c r="AM29" s="318"/>
      <c r="AN29" s="318"/>
      <c r="AO29" s="318"/>
      <c r="AP29" s="41"/>
      <c r="AQ29" s="41"/>
      <c r="AR29" s="42"/>
      <c r="BE29" s="307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319">
        <v>0.15</v>
      </c>
      <c r="M30" s="318"/>
      <c r="N30" s="318"/>
      <c r="O30" s="318"/>
      <c r="P30" s="318"/>
      <c r="Q30" s="41"/>
      <c r="R30" s="41"/>
      <c r="S30" s="41"/>
      <c r="T30" s="41"/>
      <c r="U30" s="41"/>
      <c r="V30" s="41"/>
      <c r="W30" s="317">
        <f>ROUND(BA54, 2)</f>
        <v>0</v>
      </c>
      <c r="X30" s="318"/>
      <c r="Y30" s="318"/>
      <c r="Z30" s="318"/>
      <c r="AA30" s="318"/>
      <c r="AB30" s="318"/>
      <c r="AC30" s="318"/>
      <c r="AD30" s="318"/>
      <c r="AE30" s="318"/>
      <c r="AF30" s="41"/>
      <c r="AG30" s="41"/>
      <c r="AH30" s="41"/>
      <c r="AI30" s="41"/>
      <c r="AJ30" s="41"/>
      <c r="AK30" s="317">
        <f>ROUND(AW54, 2)</f>
        <v>0</v>
      </c>
      <c r="AL30" s="318"/>
      <c r="AM30" s="318"/>
      <c r="AN30" s="318"/>
      <c r="AO30" s="318"/>
      <c r="AP30" s="41"/>
      <c r="AQ30" s="41"/>
      <c r="AR30" s="42"/>
      <c r="BE30" s="307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319">
        <v>0.21</v>
      </c>
      <c r="M31" s="318"/>
      <c r="N31" s="318"/>
      <c r="O31" s="318"/>
      <c r="P31" s="318"/>
      <c r="Q31" s="41"/>
      <c r="R31" s="41"/>
      <c r="S31" s="41"/>
      <c r="T31" s="41"/>
      <c r="U31" s="41"/>
      <c r="V31" s="41"/>
      <c r="W31" s="317">
        <f>ROUND(BB54, 2)</f>
        <v>0</v>
      </c>
      <c r="X31" s="318"/>
      <c r="Y31" s="318"/>
      <c r="Z31" s="318"/>
      <c r="AA31" s="318"/>
      <c r="AB31" s="318"/>
      <c r="AC31" s="318"/>
      <c r="AD31" s="318"/>
      <c r="AE31" s="318"/>
      <c r="AF31" s="41"/>
      <c r="AG31" s="41"/>
      <c r="AH31" s="41"/>
      <c r="AI31" s="41"/>
      <c r="AJ31" s="41"/>
      <c r="AK31" s="317">
        <v>0</v>
      </c>
      <c r="AL31" s="318"/>
      <c r="AM31" s="318"/>
      <c r="AN31" s="318"/>
      <c r="AO31" s="318"/>
      <c r="AP31" s="41"/>
      <c r="AQ31" s="41"/>
      <c r="AR31" s="42"/>
      <c r="BE31" s="307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319">
        <v>0.15</v>
      </c>
      <c r="M32" s="318"/>
      <c r="N32" s="318"/>
      <c r="O32" s="318"/>
      <c r="P32" s="318"/>
      <c r="Q32" s="41"/>
      <c r="R32" s="41"/>
      <c r="S32" s="41"/>
      <c r="T32" s="41"/>
      <c r="U32" s="41"/>
      <c r="V32" s="41"/>
      <c r="W32" s="317">
        <f>ROUND(BC54, 2)</f>
        <v>0</v>
      </c>
      <c r="X32" s="318"/>
      <c r="Y32" s="318"/>
      <c r="Z32" s="318"/>
      <c r="AA32" s="318"/>
      <c r="AB32" s="318"/>
      <c r="AC32" s="318"/>
      <c r="AD32" s="318"/>
      <c r="AE32" s="318"/>
      <c r="AF32" s="41"/>
      <c r="AG32" s="41"/>
      <c r="AH32" s="41"/>
      <c r="AI32" s="41"/>
      <c r="AJ32" s="41"/>
      <c r="AK32" s="317">
        <v>0</v>
      </c>
      <c r="AL32" s="318"/>
      <c r="AM32" s="318"/>
      <c r="AN32" s="318"/>
      <c r="AO32" s="318"/>
      <c r="AP32" s="41"/>
      <c r="AQ32" s="41"/>
      <c r="AR32" s="42"/>
      <c r="BE32" s="307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319">
        <v>0</v>
      </c>
      <c r="M33" s="318"/>
      <c r="N33" s="318"/>
      <c r="O33" s="318"/>
      <c r="P33" s="318"/>
      <c r="Q33" s="41"/>
      <c r="R33" s="41"/>
      <c r="S33" s="41"/>
      <c r="T33" s="41"/>
      <c r="U33" s="41"/>
      <c r="V33" s="41"/>
      <c r="W33" s="317">
        <f>ROUND(BD54, 2)</f>
        <v>0</v>
      </c>
      <c r="X33" s="318"/>
      <c r="Y33" s="318"/>
      <c r="Z33" s="318"/>
      <c r="AA33" s="318"/>
      <c r="AB33" s="318"/>
      <c r="AC33" s="318"/>
      <c r="AD33" s="318"/>
      <c r="AE33" s="318"/>
      <c r="AF33" s="41"/>
      <c r="AG33" s="41"/>
      <c r="AH33" s="41"/>
      <c r="AI33" s="41"/>
      <c r="AJ33" s="41"/>
      <c r="AK33" s="317">
        <v>0</v>
      </c>
      <c r="AL33" s="318"/>
      <c r="AM33" s="318"/>
      <c r="AN33" s="318"/>
      <c r="AO33" s="318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320" t="s">
        <v>49</v>
      </c>
      <c r="Y35" s="321"/>
      <c r="Z35" s="321"/>
      <c r="AA35" s="321"/>
      <c r="AB35" s="321"/>
      <c r="AC35" s="45"/>
      <c r="AD35" s="45"/>
      <c r="AE35" s="45"/>
      <c r="AF35" s="45"/>
      <c r="AG35" s="45"/>
      <c r="AH35" s="45"/>
      <c r="AI35" s="45"/>
      <c r="AJ35" s="45"/>
      <c r="AK35" s="322">
        <f>SUM(AK26:AK33)</f>
        <v>0</v>
      </c>
      <c r="AL35" s="321"/>
      <c r="AM35" s="321"/>
      <c r="AN35" s="321"/>
      <c r="AO35" s="32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NE2D02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24" t="str">
        <f>K6</f>
        <v>Oprava místních komunikací v obci Hradištko</v>
      </c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6" t="str">
        <f>IF(AN8= "","",AN8)</f>
        <v/>
      </c>
      <c r="AN47" s="326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Obec Hradištko, Ve Dvoře 1, 252 09 Hradištko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7" t="str">
        <f>IF(E17="","",E17)</f>
        <v>NE2D Projekt s.r.o.</v>
      </c>
      <c r="AN49" s="328"/>
      <c r="AO49" s="328"/>
      <c r="AP49" s="328"/>
      <c r="AQ49" s="36"/>
      <c r="AR49" s="39"/>
      <c r="AS49" s="329" t="s">
        <v>51</v>
      </c>
      <c r="AT49" s="330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27" t="str">
        <f>IF(E20="","",E20)</f>
        <v>Lukáš Novák</v>
      </c>
      <c r="AN50" s="328"/>
      <c r="AO50" s="328"/>
      <c r="AP50" s="328"/>
      <c r="AQ50" s="36"/>
      <c r="AR50" s="39"/>
      <c r="AS50" s="331"/>
      <c r="AT50" s="332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3"/>
      <c r="AT51" s="334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35" t="s">
        <v>52</v>
      </c>
      <c r="D52" s="336"/>
      <c r="E52" s="336"/>
      <c r="F52" s="336"/>
      <c r="G52" s="336"/>
      <c r="H52" s="66"/>
      <c r="I52" s="337" t="s">
        <v>53</v>
      </c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8" t="s">
        <v>54</v>
      </c>
      <c r="AH52" s="336"/>
      <c r="AI52" s="336"/>
      <c r="AJ52" s="336"/>
      <c r="AK52" s="336"/>
      <c r="AL52" s="336"/>
      <c r="AM52" s="336"/>
      <c r="AN52" s="337" t="s">
        <v>55</v>
      </c>
      <c r="AO52" s="336"/>
      <c r="AP52" s="336"/>
      <c r="AQ52" s="67" t="s">
        <v>56</v>
      </c>
      <c r="AR52" s="39"/>
      <c r="AS52" s="68" t="s">
        <v>57</v>
      </c>
      <c r="AT52" s="69" t="s">
        <v>58</v>
      </c>
      <c r="AU52" s="69" t="s">
        <v>59</v>
      </c>
      <c r="AV52" s="69" t="s">
        <v>60</v>
      </c>
      <c r="AW52" s="69" t="s">
        <v>61</v>
      </c>
      <c r="AX52" s="69" t="s">
        <v>62</v>
      </c>
      <c r="AY52" s="69" t="s">
        <v>63</v>
      </c>
      <c r="AZ52" s="69" t="s">
        <v>64</v>
      </c>
      <c r="BA52" s="69" t="s">
        <v>65</v>
      </c>
      <c r="BB52" s="69" t="s">
        <v>66</v>
      </c>
      <c r="BC52" s="69" t="s">
        <v>67</v>
      </c>
      <c r="BD52" s="70" t="s">
        <v>68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69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42">
        <f>ROUND(SUM(AG55:AG56),2)</f>
        <v>0</v>
      </c>
      <c r="AH54" s="342"/>
      <c r="AI54" s="342"/>
      <c r="AJ54" s="342"/>
      <c r="AK54" s="342"/>
      <c r="AL54" s="342"/>
      <c r="AM54" s="342"/>
      <c r="AN54" s="343">
        <f>SUM(AG54,AT54)</f>
        <v>0</v>
      </c>
      <c r="AO54" s="343"/>
      <c r="AP54" s="343"/>
      <c r="AQ54" s="78" t="s">
        <v>19</v>
      </c>
      <c r="AR54" s="79"/>
      <c r="AS54" s="80">
        <f>ROUND(SUM(AS55:AS56),2)</f>
        <v>0</v>
      </c>
      <c r="AT54" s="81">
        <f>ROUND(SUM(AV54:AW54),2)</f>
        <v>0</v>
      </c>
      <c r="AU54" s="82">
        <f>ROUND(SUM(AU55:AU56),5)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ROUND(SUM(AZ55:AZ56),2)</f>
        <v>0</v>
      </c>
      <c r="BA54" s="81">
        <f>ROUND(SUM(BA55:BA56),2)</f>
        <v>0</v>
      </c>
      <c r="BB54" s="81">
        <f>ROUND(SUM(BB55:BB56),2)</f>
        <v>0</v>
      </c>
      <c r="BC54" s="81">
        <f>ROUND(SUM(BC55:BC56),2)</f>
        <v>0</v>
      </c>
      <c r="BD54" s="83">
        <f>ROUND(SUM(BD55:BD56),2)</f>
        <v>0</v>
      </c>
      <c r="BS54" s="84" t="s">
        <v>70</v>
      </c>
      <c r="BT54" s="84" t="s">
        <v>71</v>
      </c>
      <c r="BU54" s="85" t="s">
        <v>72</v>
      </c>
      <c r="BV54" s="84" t="s">
        <v>73</v>
      </c>
      <c r="BW54" s="84" t="s">
        <v>5</v>
      </c>
      <c r="BX54" s="84" t="s">
        <v>74</v>
      </c>
      <c r="CL54" s="84" t="s">
        <v>19</v>
      </c>
    </row>
    <row r="55" spans="1:91" s="7" customFormat="1" ht="16.5" customHeight="1">
      <c r="A55" s="86" t="s">
        <v>75</v>
      </c>
      <c r="B55" s="87"/>
      <c r="C55" s="88"/>
      <c r="D55" s="341" t="s">
        <v>76</v>
      </c>
      <c r="E55" s="341"/>
      <c r="F55" s="341"/>
      <c r="G55" s="341"/>
      <c r="H55" s="341"/>
      <c r="I55" s="89"/>
      <c r="J55" s="341" t="s">
        <v>77</v>
      </c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39">
        <f>'SO 101 - Ulice K Sekance'!J30</f>
        <v>0</v>
      </c>
      <c r="AH55" s="340"/>
      <c r="AI55" s="340"/>
      <c r="AJ55" s="340"/>
      <c r="AK55" s="340"/>
      <c r="AL55" s="340"/>
      <c r="AM55" s="340"/>
      <c r="AN55" s="339">
        <f>SUM(AG55,AT55)</f>
        <v>0</v>
      </c>
      <c r="AO55" s="340"/>
      <c r="AP55" s="340"/>
      <c r="AQ55" s="90" t="s">
        <v>78</v>
      </c>
      <c r="AR55" s="91"/>
      <c r="AS55" s="92">
        <v>0</v>
      </c>
      <c r="AT55" s="93">
        <f>ROUND(SUM(AV55:AW55),2)</f>
        <v>0</v>
      </c>
      <c r="AU55" s="94">
        <f>'SO 101 - Ulice K Sekance'!P92</f>
        <v>0</v>
      </c>
      <c r="AV55" s="93">
        <f>'SO 101 - Ulice K Sekance'!J33</f>
        <v>0</v>
      </c>
      <c r="AW55" s="93">
        <f>'SO 101 - Ulice K Sekance'!J34</f>
        <v>0</v>
      </c>
      <c r="AX55" s="93">
        <f>'SO 101 - Ulice K Sekance'!J35</f>
        <v>0</v>
      </c>
      <c r="AY55" s="93">
        <f>'SO 101 - Ulice K Sekance'!J36</f>
        <v>0</v>
      </c>
      <c r="AZ55" s="93">
        <f>'SO 101 - Ulice K Sekance'!F33</f>
        <v>0</v>
      </c>
      <c r="BA55" s="93">
        <f>'SO 101 - Ulice K Sekance'!F34</f>
        <v>0</v>
      </c>
      <c r="BB55" s="93">
        <f>'SO 101 - Ulice K Sekance'!F35</f>
        <v>0</v>
      </c>
      <c r="BC55" s="93">
        <f>'SO 101 - Ulice K Sekance'!F36</f>
        <v>0</v>
      </c>
      <c r="BD55" s="95">
        <f>'SO 101 - Ulice K Sekance'!F37</f>
        <v>0</v>
      </c>
      <c r="BT55" s="96" t="s">
        <v>79</v>
      </c>
      <c r="BV55" s="96" t="s">
        <v>73</v>
      </c>
      <c r="BW55" s="96" t="s">
        <v>80</v>
      </c>
      <c r="BX55" s="96" t="s">
        <v>5</v>
      </c>
      <c r="CL55" s="96" t="s">
        <v>19</v>
      </c>
      <c r="CM55" s="96" t="s">
        <v>81</v>
      </c>
    </row>
    <row r="56" spans="1:91" s="7" customFormat="1" ht="16.5" customHeight="1">
      <c r="A56" s="86" t="s">
        <v>75</v>
      </c>
      <c r="B56" s="87"/>
      <c r="C56" s="88"/>
      <c r="D56" s="341" t="s">
        <v>82</v>
      </c>
      <c r="E56" s="341"/>
      <c r="F56" s="341"/>
      <c r="G56" s="341"/>
      <c r="H56" s="341"/>
      <c r="I56" s="89"/>
      <c r="J56" s="341" t="s">
        <v>83</v>
      </c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39">
        <f>'SO 102 - Ulice Pod Holákem'!J30</f>
        <v>0</v>
      </c>
      <c r="AH56" s="340"/>
      <c r="AI56" s="340"/>
      <c r="AJ56" s="340"/>
      <c r="AK56" s="340"/>
      <c r="AL56" s="340"/>
      <c r="AM56" s="340"/>
      <c r="AN56" s="339">
        <f>SUM(AG56,AT56)</f>
        <v>0</v>
      </c>
      <c r="AO56" s="340"/>
      <c r="AP56" s="340"/>
      <c r="AQ56" s="90" t="s">
        <v>78</v>
      </c>
      <c r="AR56" s="91"/>
      <c r="AS56" s="97">
        <v>0</v>
      </c>
      <c r="AT56" s="98">
        <f>ROUND(SUM(AV56:AW56),2)</f>
        <v>0</v>
      </c>
      <c r="AU56" s="99">
        <f>'SO 102 - Ulice Pod Holákem'!P92</f>
        <v>0</v>
      </c>
      <c r="AV56" s="98">
        <f>'SO 102 - Ulice Pod Holákem'!J33</f>
        <v>0</v>
      </c>
      <c r="AW56" s="98">
        <f>'SO 102 - Ulice Pod Holákem'!J34</f>
        <v>0</v>
      </c>
      <c r="AX56" s="98">
        <f>'SO 102 - Ulice Pod Holákem'!J35</f>
        <v>0</v>
      </c>
      <c r="AY56" s="98">
        <f>'SO 102 - Ulice Pod Holákem'!J36</f>
        <v>0</v>
      </c>
      <c r="AZ56" s="98">
        <f>'SO 102 - Ulice Pod Holákem'!F33</f>
        <v>0</v>
      </c>
      <c r="BA56" s="98">
        <f>'SO 102 - Ulice Pod Holákem'!F34</f>
        <v>0</v>
      </c>
      <c r="BB56" s="98">
        <f>'SO 102 - Ulice Pod Holákem'!F35</f>
        <v>0</v>
      </c>
      <c r="BC56" s="98">
        <f>'SO 102 - Ulice Pod Holákem'!F36</f>
        <v>0</v>
      </c>
      <c r="BD56" s="100">
        <f>'SO 102 - Ulice Pod Holákem'!F37</f>
        <v>0</v>
      </c>
      <c r="BT56" s="96" t="s">
        <v>79</v>
      </c>
      <c r="BV56" s="96" t="s">
        <v>73</v>
      </c>
      <c r="BW56" s="96" t="s">
        <v>84</v>
      </c>
      <c r="BX56" s="96" t="s">
        <v>5</v>
      </c>
      <c r="CL56" s="96" t="s">
        <v>19</v>
      </c>
      <c r="CM56" s="96" t="s">
        <v>81</v>
      </c>
    </row>
    <row r="57" spans="1:91" s="2" customFormat="1" ht="30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5" customHeight="1">
      <c r="A58" s="34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sheetProtection algorithmName="SHA-512" hashValue="8NY2XY2ljfReWyAyZoAgw0K0Nes4EH00Qb+utODg2DeLUFcevGY3oLgKEGZvDYRlO4OTc7ZL0VzliKXrHcok1A==" saltValue="8ftPTwR21J/6X+KHTqyUDTaAHdjBqfHpNWI7nFO3/j0eX4vRXXPZl4N0vcdcO4Pj56slx2aC8Fj04GHtHkwjy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Ulice K Sekance'!C2" display="/"/>
    <hyperlink ref="A56" location="'SO 102 - Ulice Pod Holákem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opLeftCell="A11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1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1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17" t="s">
        <v>80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81</v>
      </c>
    </row>
    <row r="4" spans="1:46" s="1" customFormat="1" ht="24.95" customHeight="1">
      <c r="B4" s="20"/>
      <c r="D4" s="105" t="s">
        <v>85</v>
      </c>
      <c r="I4" s="101"/>
      <c r="L4" s="20"/>
      <c r="M4" s="106" t="s">
        <v>10</v>
      </c>
      <c r="AT4" s="17" t="s">
        <v>4</v>
      </c>
    </row>
    <row r="5" spans="1:46" s="1" customFormat="1" ht="6.95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345" t="str">
        <f>'Rekapitulace stavby'!K6</f>
        <v>Oprava místních komunikací v obci Hradištko</v>
      </c>
      <c r="F7" s="346"/>
      <c r="G7" s="346"/>
      <c r="H7" s="346"/>
      <c r="I7" s="101"/>
      <c r="L7" s="20"/>
    </row>
    <row r="8" spans="1:46" s="2" customFormat="1" ht="12" customHeight="1">
      <c r="A8" s="34"/>
      <c r="B8" s="39"/>
      <c r="C8" s="34"/>
      <c r="D8" s="107" t="s">
        <v>86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7" t="s">
        <v>87</v>
      </c>
      <c r="F9" s="348"/>
      <c r="G9" s="348"/>
      <c r="H9" s="348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>
        <f>'Rekapitulace stavby'!AN8</f>
        <v>0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24</v>
      </c>
      <c r="E14" s="34"/>
      <c r="F14" s="34"/>
      <c r="G14" s="34"/>
      <c r="H14" s="34"/>
      <c r="I14" s="111" t="s">
        <v>25</v>
      </c>
      <c r="J14" s="110" t="s">
        <v>19</v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26</v>
      </c>
      <c r="F15" s="34"/>
      <c r="G15" s="34"/>
      <c r="H15" s="34"/>
      <c r="I15" s="111" t="s">
        <v>27</v>
      </c>
      <c r="J15" s="110" t="s">
        <v>19</v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28</v>
      </c>
      <c r="E17" s="34"/>
      <c r="F17" s="34"/>
      <c r="G17" s="34"/>
      <c r="H17" s="34"/>
      <c r="I17" s="111" t="s">
        <v>25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9" t="str">
        <f>'Rekapitulace stavby'!E14</f>
        <v>Vyplň údaj</v>
      </c>
      <c r="F18" s="350"/>
      <c r="G18" s="350"/>
      <c r="H18" s="350"/>
      <c r="I18" s="111" t="s">
        <v>27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30</v>
      </c>
      <c r="E20" s="34"/>
      <c r="F20" s="34"/>
      <c r="G20" s="34"/>
      <c r="H20" s="34"/>
      <c r="I20" s="111" t="s">
        <v>25</v>
      </c>
      <c r="J20" s="110" t="s">
        <v>19</v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1" t="s">
        <v>27</v>
      </c>
      <c r="J21" s="110" t="s">
        <v>19</v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33</v>
      </c>
      <c r="E23" s="34"/>
      <c r="F23" s="34"/>
      <c r="G23" s="34"/>
      <c r="H23" s="34"/>
      <c r="I23" s="111" t="s">
        <v>25</v>
      </c>
      <c r="J23" s="110" t="s">
        <v>19</v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11" t="s">
        <v>27</v>
      </c>
      <c r="J24" s="110" t="s">
        <v>19</v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35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351" t="s">
        <v>19</v>
      </c>
      <c r="F27" s="351"/>
      <c r="G27" s="351"/>
      <c r="H27" s="351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108"/>
      <c r="J30" s="120">
        <f>ROUND(J92,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2" t="s">
        <v>38</v>
      </c>
      <c r="J32" s="121" t="s">
        <v>40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41</v>
      </c>
      <c r="E33" s="107" t="s">
        <v>42</v>
      </c>
      <c r="F33" s="124">
        <f>ROUND((SUM(BE92:BE142)),  2)</f>
        <v>0</v>
      </c>
      <c r="G33" s="34"/>
      <c r="H33" s="34"/>
      <c r="I33" s="125">
        <v>0.21</v>
      </c>
      <c r="J33" s="124">
        <f>ROUND(((SUM(BE92:BE142))*I33),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7" t="s">
        <v>43</v>
      </c>
      <c r="F34" s="124">
        <f>ROUND((SUM(BF92:BF142)),  2)</f>
        <v>0</v>
      </c>
      <c r="G34" s="34"/>
      <c r="H34" s="34"/>
      <c r="I34" s="125">
        <v>0.15</v>
      </c>
      <c r="J34" s="124">
        <f>ROUND(((SUM(BF92:BF142))*I34),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44</v>
      </c>
      <c r="F35" s="124">
        <f>ROUND((SUM(BG92:BG142)),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7" t="s">
        <v>45</v>
      </c>
      <c r="F36" s="124">
        <f>ROUND((SUM(BH92:BH142)),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7" t="s">
        <v>46</v>
      </c>
      <c r="F37" s="124">
        <f>ROUND((SUM(BI92:BI142)),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88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52" t="str">
        <f>E7</f>
        <v>Oprava místních komunikací v obci Hradištko</v>
      </c>
      <c r="F48" s="353"/>
      <c r="G48" s="353"/>
      <c r="H48" s="353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24" t="str">
        <f>E9</f>
        <v>SO 101 - Ulice K Sekance</v>
      </c>
      <c r="F50" s="354"/>
      <c r="G50" s="354"/>
      <c r="H50" s="354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111" t="s">
        <v>23</v>
      </c>
      <c r="J52" s="59">
        <f>IF(J12="","",J12)</f>
        <v>0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>Obec Hradištko, Ve Dvoře 1, 252 09 Hradištko</v>
      </c>
      <c r="G54" s="36"/>
      <c r="H54" s="36"/>
      <c r="I54" s="111" t="s">
        <v>30</v>
      </c>
      <c r="J54" s="32" t="str">
        <f>E21</f>
        <v>NE2D Projekt s.r.o.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111" t="s">
        <v>33</v>
      </c>
      <c r="J55" s="32" t="str">
        <f>E24</f>
        <v>Lukáš Novák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89</v>
      </c>
      <c r="D57" s="141"/>
      <c r="E57" s="141"/>
      <c r="F57" s="141"/>
      <c r="G57" s="141"/>
      <c r="H57" s="141"/>
      <c r="I57" s="142"/>
      <c r="J57" s="143" t="s">
        <v>90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44" t="s">
        <v>69</v>
      </c>
      <c r="D59" s="36"/>
      <c r="E59" s="36"/>
      <c r="F59" s="36"/>
      <c r="G59" s="36"/>
      <c r="H59" s="36"/>
      <c r="I59" s="108"/>
      <c r="J59" s="77">
        <f>J92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91</v>
      </c>
    </row>
    <row r="60" spans="1:47" s="9" customFormat="1" ht="24.95" customHeight="1">
      <c r="B60" s="145"/>
      <c r="C60" s="146"/>
      <c r="D60" s="147" t="s">
        <v>92</v>
      </c>
      <c r="E60" s="148"/>
      <c r="F60" s="148"/>
      <c r="G60" s="148"/>
      <c r="H60" s="148"/>
      <c r="I60" s="149"/>
      <c r="J60" s="150">
        <f>J93</f>
        <v>0</v>
      </c>
      <c r="K60" s="146"/>
      <c r="L60" s="151"/>
    </row>
    <row r="61" spans="1:47" s="10" customFormat="1" ht="19.899999999999999" customHeight="1">
      <c r="B61" s="152"/>
      <c r="C61" s="153"/>
      <c r="D61" s="154" t="s">
        <v>93</v>
      </c>
      <c r="E61" s="155"/>
      <c r="F61" s="155"/>
      <c r="G61" s="155"/>
      <c r="H61" s="155"/>
      <c r="I61" s="156"/>
      <c r="J61" s="157">
        <f>J94</f>
        <v>0</v>
      </c>
      <c r="K61" s="153"/>
      <c r="L61" s="158"/>
    </row>
    <row r="62" spans="1:47" s="10" customFormat="1" ht="19.899999999999999" customHeight="1">
      <c r="B62" s="152"/>
      <c r="C62" s="153"/>
      <c r="D62" s="154" t="s">
        <v>94</v>
      </c>
      <c r="E62" s="155"/>
      <c r="F62" s="155"/>
      <c r="G62" s="155"/>
      <c r="H62" s="155"/>
      <c r="I62" s="156"/>
      <c r="J62" s="157">
        <f>J107</f>
        <v>0</v>
      </c>
      <c r="K62" s="153"/>
      <c r="L62" s="158"/>
    </row>
    <row r="63" spans="1:47" s="10" customFormat="1" ht="19.899999999999999" customHeight="1">
      <c r="B63" s="152"/>
      <c r="C63" s="153"/>
      <c r="D63" s="154" t="s">
        <v>95</v>
      </c>
      <c r="E63" s="155"/>
      <c r="F63" s="155"/>
      <c r="G63" s="155"/>
      <c r="H63" s="155"/>
      <c r="I63" s="156"/>
      <c r="J63" s="157">
        <f>J117</f>
        <v>0</v>
      </c>
      <c r="K63" s="153"/>
      <c r="L63" s="158"/>
    </row>
    <row r="64" spans="1:47" s="10" customFormat="1" ht="19.899999999999999" customHeight="1">
      <c r="B64" s="152"/>
      <c r="C64" s="153"/>
      <c r="D64" s="154" t="s">
        <v>96</v>
      </c>
      <c r="E64" s="155"/>
      <c r="F64" s="155"/>
      <c r="G64" s="155"/>
      <c r="H64" s="155"/>
      <c r="I64" s="156"/>
      <c r="J64" s="157">
        <f>J119</f>
        <v>0</v>
      </c>
      <c r="K64" s="153"/>
      <c r="L64" s="158"/>
    </row>
    <row r="65" spans="1:31" s="10" customFormat="1" ht="19.899999999999999" customHeight="1">
      <c r="B65" s="152"/>
      <c r="C65" s="153"/>
      <c r="D65" s="154" t="s">
        <v>97</v>
      </c>
      <c r="E65" s="155"/>
      <c r="F65" s="155"/>
      <c r="G65" s="155"/>
      <c r="H65" s="155"/>
      <c r="I65" s="156"/>
      <c r="J65" s="157">
        <f>J121</f>
        <v>0</v>
      </c>
      <c r="K65" s="153"/>
      <c r="L65" s="158"/>
    </row>
    <row r="66" spans="1:31" s="10" customFormat="1" ht="19.899999999999999" customHeight="1">
      <c r="B66" s="152"/>
      <c r="C66" s="153"/>
      <c r="D66" s="154" t="s">
        <v>98</v>
      </c>
      <c r="E66" s="155"/>
      <c r="F66" s="155"/>
      <c r="G66" s="155"/>
      <c r="H66" s="155"/>
      <c r="I66" s="156"/>
      <c r="J66" s="157">
        <f>J129</f>
        <v>0</v>
      </c>
      <c r="K66" s="153"/>
      <c r="L66" s="158"/>
    </row>
    <row r="67" spans="1:31" s="9" customFormat="1" ht="24.95" customHeight="1">
      <c r="B67" s="145"/>
      <c r="C67" s="146"/>
      <c r="D67" s="147" t="s">
        <v>99</v>
      </c>
      <c r="E67" s="148"/>
      <c r="F67" s="148"/>
      <c r="G67" s="148"/>
      <c r="H67" s="148"/>
      <c r="I67" s="149"/>
      <c r="J67" s="150">
        <f>J131</f>
        <v>0</v>
      </c>
      <c r="K67" s="146"/>
      <c r="L67" s="151"/>
    </row>
    <row r="68" spans="1:31" s="9" customFormat="1" ht="24.95" customHeight="1">
      <c r="B68" s="145"/>
      <c r="C68" s="146"/>
      <c r="D68" s="147" t="s">
        <v>100</v>
      </c>
      <c r="E68" s="148"/>
      <c r="F68" s="148"/>
      <c r="G68" s="148"/>
      <c r="H68" s="148"/>
      <c r="I68" s="149"/>
      <c r="J68" s="150">
        <f>J133</f>
        <v>0</v>
      </c>
      <c r="K68" s="146"/>
      <c r="L68" s="151"/>
    </row>
    <row r="69" spans="1:31" s="10" customFormat="1" ht="19.899999999999999" customHeight="1">
      <c r="B69" s="152"/>
      <c r="C69" s="153"/>
      <c r="D69" s="154" t="s">
        <v>101</v>
      </c>
      <c r="E69" s="155"/>
      <c r="F69" s="155"/>
      <c r="G69" s="155"/>
      <c r="H69" s="155"/>
      <c r="I69" s="156"/>
      <c r="J69" s="157">
        <f>J134</f>
        <v>0</v>
      </c>
      <c r="K69" s="153"/>
      <c r="L69" s="158"/>
    </row>
    <row r="70" spans="1:31" s="10" customFormat="1" ht="19.899999999999999" customHeight="1">
      <c r="B70" s="152"/>
      <c r="C70" s="153"/>
      <c r="D70" s="154" t="s">
        <v>102</v>
      </c>
      <c r="E70" s="155"/>
      <c r="F70" s="155"/>
      <c r="G70" s="155"/>
      <c r="H70" s="155"/>
      <c r="I70" s="156"/>
      <c r="J70" s="157">
        <f>J137</f>
        <v>0</v>
      </c>
      <c r="K70" s="153"/>
      <c r="L70" s="158"/>
    </row>
    <row r="71" spans="1:31" s="10" customFormat="1" ht="19.899999999999999" customHeight="1">
      <c r="B71" s="152"/>
      <c r="C71" s="153"/>
      <c r="D71" s="154" t="s">
        <v>103</v>
      </c>
      <c r="E71" s="155"/>
      <c r="F71" s="155"/>
      <c r="G71" s="155"/>
      <c r="H71" s="155"/>
      <c r="I71" s="156"/>
      <c r="J71" s="157">
        <f>J139</f>
        <v>0</v>
      </c>
      <c r="K71" s="153"/>
      <c r="L71" s="158"/>
    </row>
    <row r="72" spans="1:31" s="10" customFormat="1" ht="19.899999999999999" customHeight="1">
      <c r="B72" s="152"/>
      <c r="C72" s="153"/>
      <c r="D72" s="154" t="s">
        <v>104</v>
      </c>
      <c r="E72" s="155"/>
      <c r="F72" s="155"/>
      <c r="G72" s="155"/>
      <c r="H72" s="155"/>
      <c r="I72" s="156"/>
      <c r="J72" s="157">
        <f>J141</f>
        <v>0</v>
      </c>
      <c r="K72" s="153"/>
      <c r="L72" s="158"/>
    </row>
    <row r="73" spans="1:31" s="2" customFormat="1" ht="21.75" customHeight="1">
      <c r="A73" s="34"/>
      <c r="B73" s="35"/>
      <c r="C73" s="36"/>
      <c r="D73" s="36"/>
      <c r="E73" s="36"/>
      <c r="F73" s="36"/>
      <c r="G73" s="36"/>
      <c r="H73" s="36"/>
      <c r="I73" s="108"/>
      <c r="J73" s="36"/>
      <c r="K73" s="36"/>
      <c r="L73" s="109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47"/>
      <c r="C74" s="48"/>
      <c r="D74" s="48"/>
      <c r="E74" s="48"/>
      <c r="F74" s="48"/>
      <c r="G74" s="48"/>
      <c r="H74" s="48"/>
      <c r="I74" s="136"/>
      <c r="J74" s="48"/>
      <c r="K74" s="48"/>
      <c r="L74" s="10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8" spans="1:31" s="2" customFormat="1" ht="6.95" customHeight="1">
      <c r="A78" s="34"/>
      <c r="B78" s="49"/>
      <c r="C78" s="50"/>
      <c r="D78" s="50"/>
      <c r="E78" s="50"/>
      <c r="F78" s="50"/>
      <c r="G78" s="50"/>
      <c r="H78" s="50"/>
      <c r="I78" s="139"/>
      <c r="J78" s="50"/>
      <c r="K78" s="50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4.95" customHeight="1">
      <c r="A79" s="34"/>
      <c r="B79" s="35"/>
      <c r="C79" s="23" t="s">
        <v>105</v>
      </c>
      <c r="D79" s="36"/>
      <c r="E79" s="36"/>
      <c r="F79" s="36"/>
      <c r="G79" s="36"/>
      <c r="H79" s="36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108"/>
      <c r="J80" s="36"/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16</v>
      </c>
      <c r="D81" s="36"/>
      <c r="E81" s="36"/>
      <c r="F81" s="36"/>
      <c r="G81" s="36"/>
      <c r="H81" s="36"/>
      <c r="I81" s="108"/>
      <c r="J81" s="36"/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6.5" customHeight="1">
      <c r="A82" s="34"/>
      <c r="B82" s="35"/>
      <c r="C82" s="36"/>
      <c r="D82" s="36"/>
      <c r="E82" s="352" t="str">
        <f>E7</f>
        <v>Oprava místních komunikací v obci Hradištko</v>
      </c>
      <c r="F82" s="353"/>
      <c r="G82" s="353"/>
      <c r="H82" s="353"/>
      <c r="I82" s="108"/>
      <c r="J82" s="36"/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2" customHeight="1">
      <c r="A83" s="34"/>
      <c r="B83" s="35"/>
      <c r="C83" s="29" t="s">
        <v>86</v>
      </c>
      <c r="D83" s="36"/>
      <c r="E83" s="36"/>
      <c r="F83" s="36"/>
      <c r="G83" s="36"/>
      <c r="H83" s="36"/>
      <c r="I83" s="108"/>
      <c r="J83" s="36"/>
      <c r="K83" s="36"/>
      <c r="L83" s="10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6.5" customHeight="1">
      <c r="A84" s="34"/>
      <c r="B84" s="35"/>
      <c r="C84" s="36"/>
      <c r="D84" s="36"/>
      <c r="E84" s="324" t="str">
        <f>E9</f>
        <v>SO 101 - Ulice K Sekance</v>
      </c>
      <c r="F84" s="354"/>
      <c r="G84" s="354"/>
      <c r="H84" s="354"/>
      <c r="I84" s="108"/>
      <c r="J84" s="36"/>
      <c r="K84" s="36"/>
      <c r="L84" s="10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6.95" customHeight="1">
      <c r="A85" s="34"/>
      <c r="B85" s="35"/>
      <c r="C85" s="36"/>
      <c r="D85" s="36"/>
      <c r="E85" s="36"/>
      <c r="F85" s="36"/>
      <c r="G85" s="36"/>
      <c r="H85" s="36"/>
      <c r="I85" s="108"/>
      <c r="J85" s="36"/>
      <c r="K85" s="36"/>
      <c r="L85" s="10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2" customHeight="1">
      <c r="A86" s="34"/>
      <c r="B86" s="35"/>
      <c r="C86" s="29" t="s">
        <v>21</v>
      </c>
      <c r="D86" s="36"/>
      <c r="E86" s="36"/>
      <c r="F86" s="27" t="str">
        <f>F12</f>
        <v xml:space="preserve"> </v>
      </c>
      <c r="G86" s="36"/>
      <c r="H86" s="36"/>
      <c r="I86" s="111" t="s">
        <v>23</v>
      </c>
      <c r="J86" s="59">
        <f>IF(J12="","",J12)</f>
        <v>0</v>
      </c>
      <c r="K86" s="36"/>
      <c r="L86" s="10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108"/>
      <c r="J87" s="36"/>
      <c r="K87" s="36"/>
      <c r="L87" s="10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2" customHeight="1">
      <c r="A88" s="34"/>
      <c r="B88" s="35"/>
      <c r="C88" s="29" t="s">
        <v>24</v>
      </c>
      <c r="D88" s="36"/>
      <c r="E88" s="36"/>
      <c r="F88" s="27" t="str">
        <f>E15</f>
        <v>Obec Hradištko, Ve Dvoře 1, 252 09 Hradištko</v>
      </c>
      <c r="G88" s="36"/>
      <c r="H88" s="36"/>
      <c r="I88" s="111" t="s">
        <v>30</v>
      </c>
      <c r="J88" s="32" t="str">
        <f>E21</f>
        <v>NE2D Projekt s.r.o.</v>
      </c>
      <c r="K88" s="36"/>
      <c r="L88" s="10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5.2" customHeight="1">
      <c r="A89" s="34"/>
      <c r="B89" s="35"/>
      <c r="C89" s="29" t="s">
        <v>28</v>
      </c>
      <c r="D89" s="36"/>
      <c r="E89" s="36"/>
      <c r="F89" s="27" t="str">
        <f>IF(E18="","",E18)</f>
        <v>Vyplň údaj</v>
      </c>
      <c r="G89" s="36"/>
      <c r="H89" s="36"/>
      <c r="I89" s="111" t="s">
        <v>33</v>
      </c>
      <c r="J89" s="32" t="str">
        <f>E24</f>
        <v>Lukáš Novák</v>
      </c>
      <c r="K89" s="36"/>
      <c r="L89" s="10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0.35" customHeight="1">
      <c r="A90" s="34"/>
      <c r="B90" s="35"/>
      <c r="C90" s="36"/>
      <c r="D90" s="36"/>
      <c r="E90" s="36"/>
      <c r="F90" s="36"/>
      <c r="G90" s="36"/>
      <c r="H90" s="36"/>
      <c r="I90" s="108"/>
      <c r="J90" s="36"/>
      <c r="K90" s="36"/>
      <c r="L90" s="10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11" customFormat="1" ht="29.25" customHeight="1">
      <c r="A91" s="159"/>
      <c r="B91" s="160"/>
      <c r="C91" s="161" t="s">
        <v>106</v>
      </c>
      <c r="D91" s="162" t="s">
        <v>56</v>
      </c>
      <c r="E91" s="162" t="s">
        <v>52</v>
      </c>
      <c r="F91" s="162" t="s">
        <v>53</v>
      </c>
      <c r="G91" s="162" t="s">
        <v>107</v>
      </c>
      <c r="H91" s="162" t="s">
        <v>108</v>
      </c>
      <c r="I91" s="163" t="s">
        <v>109</v>
      </c>
      <c r="J91" s="162" t="s">
        <v>90</v>
      </c>
      <c r="K91" s="164" t="s">
        <v>110</v>
      </c>
      <c r="L91" s="165"/>
      <c r="M91" s="68" t="s">
        <v>19</v>
      </c>
      <c r="N91" s="69" t="s">
        <v>41</v>
      </c>
      <c r="O91" s="69" t="s">
        <v>111</v>
      </c>
      <c r="P91" s="69" t="s">
        <v>112</v>
      </c>
      <c r="Q91" s="69" t="s">
        <v>113</v>
      </c>
      <c r="R91" s="69" t="s">
        <v>114</v>
      </c>
      <c r="S91" s="69" t="s">
        <v>115</v>
      </c>
      <c r="T91" s="70" t="s">
        <v>116</v>
      </c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</row>
    <row r="92" spans="1:65" s="2" customFormat="1" ht="22.9" customHeight="1">
      <c r="A92" s="34"/>
      <c r="B92" s="35"/>
      <c r="C92" s="75" t="s">
        <v>117</v>
      </c>
      <c r="D92" s="36"/>
      <c r="E92" s="36"/>
      <c r="F92" s="36"/>
      <c r="G92" s="36"/>
      <c r="H92" s="36"/>
      <c r="I92" s="108"/>
      <c r="J92" s="166">
        <f>BK92</f>
        <v>0</v>
      </c>
      <c r="K92" s="36"/>
      <c r="L92" s="39"/>
      <c r="M92" s="71"/>
      <c r="N92" s="167"/>
      <c r="O92" s="72"/>
      <c r="P92" s="168">
        <f>P93+P131+P133</f>
        <v>0</v>
      </c>
      <c r="Q92" s="72"/>
      <c r="R92" s="168">
        <f>R93+R131+R133</f>
        <v>1500.3317999999999</v>
      </c>
      <c r="S92" s="72"/>
      <c r="T92" s="169">
        <f>T93+T131+T133</f>
        <v>1105.1559999999999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70</v>
      </c>
      <c r="AU92" s="17" t="s">
        <v>91</v>
      </c>
      <c r="BK92" s="170">
        <f>BK93+BK131+BK133</f>
        <v>0</v>
      </c>
    </row>
    <row r="93" spans="1:65" s="12" customFormat="1" ht="25.9" customHeight="1">
      <c r="B93" s="171"/>
      <c r="C93" s="172"/>
      <c r="D93" s="173" t="s">
        <v>70</v>
      </c>
      <c r="E93" s="174" t="s">
        <v>118</v>
      </c>
      <c r="F93" s="174" t="s">
        <v>119</v>
      </c>
      <c r="G93" s="172"/>
      <c r="H93" s="172"/>
      <c r="I93" s="175"/>
      <c r="J93" s="176">
        <f>BK93</f>
        <v>0</v>
      </c>
      <c r="K93" s="172"/>
      <c r="L93" s="177"/>
      <c r="M93" s="178"/>
      <c r="N93" s="179"/>
      <c r="O93" s="179"/>
      <c r="P93" s="180">
        <f>P94+P107+P117+P119+P121+P129</f>
        <v>0</v>
      </c>
      <c r="Q93" s="179"/>
      <c r="R93" s="180">
        <f>R94+R107+R117+R119+R121+R129</f>
        <v>1500.3317999999999</v>
      </c>
      <c r="S93" s="179"/>
      <c r="T93" s="181">
        <f>T94+T107+T117+T119+T121+T129</f>
        <v>1105.1559999999999</v>
      </c>
      <c r="AR93" s="182" t="s">
        <v>79</v>
      </c>
      <c r="AT93" s="183" t="s">
        <v>70</v>
      </c>
      <c r="AU93" s="183" t="s">
        <v>71</v>
      </c>
      <c r="AY93" s="182" t="s">
        <v>120</v>
      </c>
      <c r="BK93" s="184">
        <f>BK94+BK107+BK117+BK119+BK121+BK129</f>
        <v>0</v>
      </c>
    </row>
    <row r="94" spans="1:65" s="12" customFormat="1" ht="22.9" customHeight="1">
      <c r="B94" s="171"/>
      <c r="C94" s="172"/>
      <c r="D94" s="173" t="s">
        <v>70</v>
      </c>
      <c r="E94" s="185" t="s">
        <v>79</v>
      </c>
      <c r="F94" s="185" t="s">
        <v>121</v>
      </c>
      <c r="G94" s="172"/>
      <c r="H94" s="172"/>
      <c r="I94" s="175"/>
      <c r="J94" s="186">
        <f>BK94</f>
        <v>0</v>
      </c>
      <c r="K94" s="172"/>
      <c r="L94" s="177"/>
      <c r="M94" s="178"/>
      <c r="N94" s="179"/>
      <c r="O94" s="179"/>
      <c r="P94" s="180">
        <f>SUM(P95:P106)</f>
        <v>0</v>
      </c>
      <c r="Q94" s="179"/>
      <c r="R94" s="180">
        <f>SUM(R95:R106)</f>
        <v>0.24804000000000001</v>
      </c>
      <c r="S94" s="179"/>
      <c r="T94" s="181">
        <f>SUM(T95:T106)</f>
        <v>1105.1559999999999</v>
      </c>
      <c r="AR94" s="182" t="s">
        <v>79</v>
      </c>
      <c r="AT94" s="183" t="s">
        <v>70</v>
      </c>
      <c r="AU94" s="183" t="s">
        <v>79</v>
      </c>
      <c r="AY94" s="182" t="s">
        <v>120</v>
      </c>
      <c r="BK94" s="184">
        <f>SUM(BK95:BK106)</f>
        <v>0</v>
      </c>
    </row>
    <row r="95" spans="1:65" s="2" customFormat="1" ht="33" customHeight="1">
      <c r="A95" s="34"/>
      <c r="B95" s="35"/>
      <c r="C95" s="187" t="s">
        <v>79</v>
      </c>
      <c r="D95" s="187" t="s">
        <v>122</v>
      </c>
      <c r="E95" s="188" t="s">
        <v>123</v>
      </c>
      <c r="F95" s="189" t="s">
        <v>124</v>
      </c>
      <c r="G95" s="190" t="s">
        <v>125</v>
      </c>
      <c r="H95" s="191">
        <v>1378</v>
      </c>
      <c r="I95" s="192"/>
      <c r="J95" s="193">
        <f>ROUND(I95*H95,2)</f>
        <v>0</v>
      </c>
      <c r="K95" s="189" t="s">
        <v>126</v>
      </c>
      <c r="L95" s="39"/>
      <c r="M95" s="194" t="s">
        <v>19</v>
      </c>
      <c r="N95" s="195" t="s">
        <v>42</v>
      </c>
      <c r="O95" s="64"/>
      <c r="P95" s="196">
        <f>O95*H95</f>
        <v>0</v>
      </c>
      <c r="Q95" s="196">
        <v>0</v>
      </c>
      <c r="R95" s="196">
        <f>Q95*H95</f>
        <v>0</v>
      </c>
      <c r="S95" s="196">
        <v>0.28999999999999998</v>
      </c>
      <c r="T95" s="197">
        <f>S95*H95</f>
        <v>399.61999999999995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98" t="s">
        <v>127</v>
      </c>
      <c r="AT95" s="198" t="s">
        <v>122</v>
      </c>
      <c r="AU95" s="198" t="s">
        <v>81</v>
      </c>
      <c r="AY95" s="17" t="s">
        <v>120</v>
      </c>
      <c r="BE95" s="199">
        <f>IF(N95="základní",J95,0)</f>
        <v>0</v>
      </c>
      <c r="BF95" s="199">
        <f>IF(N95="snížená",J95,0)</f>
        <v>0</v>
      </c>
      <c r="BG95" s="199">
        <f>IF(N95="zákl. přenesená",J95,0)</f>
        <v>0</v>
      </c>
      <c r="BH95" s="199">
        <f>IF(N95="sníž. přenesená",J95,0)</f>
        <v>0</v>
      </c>
      <c r="BI95" s="199">
        <f>IF(N95="nulová",J95,0)</f>
        <v>0</v>
      </c>
      <c r="BJ95" s="17" t="s">
        <v>79</v>
      </c>
      <c r="BK95" s="199">
        <f>ROUND(I95*H95,2)</f>
        <v>0</v>
      </c>
      <c r="BL95" s="17" t="s">
        <v>127</v>
      </c>
      <c r="BM95" s="198" t="s">
        <v>128</v>
      </c>
    </row>
    <row r="96" spans="1:65" s="2" customFormat="1" ht="21.75" customHeight="1">
      <c r="A96" s="34"/>
      <c r="B96" s="35"/>
      <c r="C96" s="187" t="s">
        <v>81</v>
      </c>
      <c r="D96" s="187" t="s">
        <v>122</v>
      </c>
      <c r="E96" s="188" t="s">
        <v>129</v>
      </c>
      <c r="F96" s="189" t="s">
        <v>130</v>
      </c>
      <c r="G96" s="190" t="s">
        <v>125</v>
      </c>
      <c r="H96" s="191">
        <v>2756</v>
      </c>
      <c r="I96" s="192"/>
      <c r="J96" s="193">
        <f>ROUND(I96*H96,2)</f>
        <v>0</v>
      </c>
      <c r="K96" s="189" t="s">
        <v>126</v>
      </c>
      <c r="L96" s="39"/>
      <c r="M96" s="194" t="s">
        <v>19</v>
      </c>
      <c r="N96" s="195" t="s">
        <v>42</v>
      </c>
      <c r="O96" s="64"/>
      <c r="P96" s="196">
        <f>O96*H96</f>
        <v>0</v>
      </c>
      <c r="Q96" s="196">
        <v>9.0000000000000006E-5</v>
      </c>
      <c r="R96" s="196">
        <f>Q96*H96</f>
        <v>0.24804000000000001</v>
      </c>
      <c r="S96" s="196">
        <v>0.25600000000000001</v>
      </c>
      <c r="T96" s="197">
        <f>S96*H96</f>
        <v>705.53600000000006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98" t="s">
        <v>127</v>
      </c>
      <c r="AT96" s="198" t="s">
        <v>122</v>
      </c>
      <c r="AU96" s="198" t="s">
        <v>81</v>
      </c>
      <c r="AY96" s="17" t="s">
        <v>120</v>
      </c>
      <c r="BE96" s="199">
        <f>IF(N96="základní",J96,0)</f>
        <v>0</v>
      </c>
      <c r="BF96" s="199">
        <f>IF(N96="snížená",J96,0)</f>
        <v>0</v>
      </c>
      <c r="BG96" s="199">
        <f>IF(N96="zákl. přenesená",J96,0)</f>
        <v>0</v>
      </c>
      <c r="BH96" s="199">
        <f>IF(N96="sníž. přenesená",J96,0)</f>
        <v>0</v>
      </c>
      <c r="BI96" s="199">
        <f>IF(N96="nulová",J96,0)</f>
        <v>0</v>
      </c>
      <c r="BJ96" s="17" t="s">
        <v>79</v>
      </c>
      <c r="BK96" s="199">
        <f>ROUND(I96*H96,2)</f>
        <v>0</v>
      </c>
      <c r="BL96" s="17" t="s">
        <v>127</v>
      </c>
      <c r="BM96" s="198" t="s">
        <v>131</v>
      </c>
    </row>
    <row r="97" spans="1:65" s="2" customFormat="1" ht="16.5" customHeight="1">
      <c r="A97" s="34"/>
      <c r="B97" s="35"/>
      <c r="C97" s="187" t="s">
        <v>132</v>
      </c>
      <c r="D97" s="187" t="s">
        <v>122</v>
      </c>
      <c r="E97" s="188" t="s">
        <v>133</v>
      </c>
      <c r="F97" s="189" t="s">
        <v>134</v>
      </c>
      <c r="G97" s="190" t="s">
        <v>135</v>
      </c>
      <c r="H97" s="191">
        <v>61.2</v>
      </c>
      <c r="I97" s="192"/>
      <c r="J97" s="193">
        <f>ROUND(I97*H97,2)</f>
        <v>0</v>
      </c>
      <c r="K97" s="189" t="s">
        <v>126</v>
      </c>
      <c r="L97" s="39"/>
      <c r="M97" s="194" t="s">
        <v>19</v>
      </c>
      <c r="N97" s="195" t="s">
        <v>42</v>
      </c>
      <c r="O97" s="64"/>
      <c r="P97" s="196">
        <f>O97*H97</f>
        <v>0</v>
      </c>
      <c r="Q97" s="196">
        <v>0</v>
      </c>
      <c r="R97" s="196">
        <f>Q97*H97</f>
        <v>0</v>
      </c>
      <c r="S97" s="196">
        <v>0</v>
      </c>
      <c r="T97" s="197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98" t="s">
        <v>127</v>
      </c>
      <c r="AT97" s="198" t="s">
        <v>122</v>
      </c>
      <c r="AU97" s="198" t="s">
        <v>81</v>
      </c>
      <c r="AY97" s="17" t="s">
        <v>120</v>
      </c>
      <c r="BE97" s="199">
        <f>IF(N97="základní",J97,0)</f>
        <v>0</v>
      </c>
      <c r="BF97" s="199">
        <f>IF(N97="snížená",J97,0)</f>
        <v>0</v>
      </c>
      <c r="BG97" s="199">
        <f>IF(N97="zákl. přenesená",J97,0)</f>
        <v>0</v>
      </c>
      <c r="BH97" s="199">
        <f>IF(N97="sníž. přenesená",J97,0)</f>
        <v>0</v>
      </c>
      <c r="BI97" s="199">
        <f>IF(N97="nulová",J97,0)</f>
        <v>0</v>
      </c>
      <c r="BJ97" s="17" t="s">
        <v>79</v>
      </c>
      <c r="BK97" s="199">
        <f>ROUND(I97*H97,2)</f>
        <v>0</v>
      </c>
      <c r="BL97" s="17" t="s">
        <v>127</v>
      </c>
      <c r="BM97" s="198" t="s">
        <v>136</v>
      </c>
    </row>
    <row r="98" spans="1:65" s="13" customFormat="1" ht="11.25">
      <c r="B98" s="200"/>
      <c r="C98" s="201"/>
      <c r="D98" s="202" t="s">
        <v>137</v>
      </c>
      <c r="E98" s="203" t="s">
        <v>19</v>
      </c>
      <c r="F98" s="204" t="s">
        <v>138</v>
      </c>
      <c r="G98" s="201"/>
      <c r="H98" s="205">
        <v>61.2</v>
      </c>
      <c r="I98" s="206"/>
      <c r="J98" s="201"/>
      <c r="K98" s="201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137</v>
      </c>
      <c r="AU98" s="211" t="s">
        <v>81</v>
      </c>
      <c r="AV98" s="13" t="s">
        <v>81</v>
      </c>
      <c r="AW98" s="13" t="s">
        <v>32</v>
      </c>
      <c r="AX98" s="13" t="s">
        <v>79</v>
      </c>
      <c r="AY98" s="211" t="s">
        <v>120</v>
      </c>
    </row>
    <row r="99" spans="1:65" s="2" customFormat="1" ht="33" customHeight="1">
      <c r="A99" s="34"/>
      <c r="B99" s="35"/>
      <c r="C99" s="187" t="s">
        <v>127</v>
      </c>
      <c r="D99" s="187" t="s">
        <v>122</v>
      </c>
      <c r="E99" s="188" t="s">
        <v>139</v>
      </c>
      <c r="F99" s="189" t="s">
        <v>140</v>
      </c>
      <c r="G99" s="190" t="s">
        <v>135</v>
      </c>
      <c r="H99" s="191">
        <v>61.2</v>
      </c>
      <c r="I99" s="192"/>
      <c r="J99" s="193">
        <f>ROUND(I99*H99,2)</f>
        <v>0</v>
      </c>
      <c r="K99" s="189" t="s">
        <v>126</v>
      </c>
      <c r="L99" s="39"/>
      <c r="M99" s="194" t="s">
        <v>19</v>
      </c>
      <c r="N99" s="195" t="s">
        <v>42</v>
      </c>
      <c r="O99" s="64"/>
      <c r="P99" s="196">
        <f>O99*H99</f>
        <v>0</v>
      </c>
      <c r="Q99" s="196">
        <v>0</v>
      </c>
      <c r="R99" s="196">
        <f>Q99*H99</f>
        <v>0</v>
      </c>
      <c r="S99" s="196">
        <v>0</v>
      </c>
      <c r="T99" s="197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98" t="s">
        <v>127</v>
      </c>
      <c r="AT99" s="198" t="s">
        <v>122</v>
      </c>
      <c r="AU99" s="198" t="s">
        <v>81</v>
      </c>
      <c r="AY99" s="17" t="s">
        <v>120</v>
      </c>
      <c r="BE99" s="199">
        <f>IF(N99="základní",J99,0)</f>
        <v>0</v>
      </c>
      <c r="BF99" s="199">
        <f>IF(N99="snížená",J99,0)</f>
        <v>0</v>
      </c>
      <c r="BG99" s="199">
        <f>IF(N99="zákl. přenesená",J99,0)</f>
        <v>0</v>
      </c>
      <c r="BH99" s="199">
        <f>IF(N99="sníž. přenesená",J99,0)</f>
        <v>0</v>
      </c>
      <c r="BI99" s="199">
        <f>IF(N99="nulová",J99,0)</f>
        <v>0</v>
      </c>
      <c r="BJ99" s="17" t="s">
        <v>79</v>
      </c>
      <c r="BK99" s="199">
        <f>ROUND(I99*H99,2)</f>
        <v>0</v>
      </c>
      <c r="BL99" s="17" t="s">
        <v>127</v>
      </c>
      <c r="BM99" s="198" t="s">
        <v>141</v>
      </c>
    </row>
    <row r="100" spans="1:65" s="2" customFormat="1" ht="33" customHeight="1">
      <c r="A100" s="34"/>
      <c r="B100" s="35"/>
      <c r="C100" s="187" t="s">
        <v>142</v>
      </c>
      <c r="D100" s="187" t="s">
        <v>122</v>
      </c>
      <c r="E100" s="188" t="s">
        <v>143</v>
      </c>
      <c r="F100" s="189" t="s">
        <v>144</v>
      </c>
      <c r="G100" s="190" t="s">
        <v>135</v>
      </c>
      <c r="H100" s="191">
        <v>612</v>
      </c>
      <c r="I100" s="192"/>
      <c r="J100" s="193">
        <f>ROUND(I100*H100,2)</f>
        <v>0</v>
      </c>
      <c r="K100" s="189" t="s">
        <v>126</v>
      </c>
      <c r="L100" s="39"/>
      <c r="M100" s="194" t="s">
        <v>19</v>
      </c>
      <c r="N100" s="195" t="s">
        <v>42</v>
      </c>
      <c r="O100" s="64"/>
      <c r="P100" s="196">
        <f>O100*H100</f>
        <v>0</v>
      </c>
      <c r="Q100" s="196">
        <v>0</v>
      </c>
      <c r="R100" s="196">
        <f>Q100*H100</f>
        <v>0</v>
      </c>
      <c r="S100" s="196">
        <v>0</v>
      </c>
      <c r="T100" s="197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98" t="s">
        <v>127</v>
      </c>
      <c r="AT100" s="198" t="s">
        <v>122</v>
      </c>
      <c r="AU100" s="198" t="s">
        <v>81</v>
      </c>
      <c r="AY100" s="17" t="s">
        <v>120</v>
      </c>
      <c r="BE100" s="199">
        <f>IF(N100="základní",J100,0)</f>
        <v>0</v>
      </c>
      <c r="BF100" s="199">
        <f>IF(N100="snížená",J100,0)</f>
        <v>0</v>
      </c>
      <c r="BG100" s="199">
        <f>IF(N100="zákl. přenesená",J100,0)</f>
        <v>0</v>
      </c>
      <c r="BH100" s="199">
        <f>IF(N100="sníž. přenesená",J100,0)</f>
        <v>0</v>
      </c>
      <c r="BI100" s="199">
        <f>IF(N100="nulová",J100,0)</f>
        <v>0</v>
      </c>
      <c r="BJ100" s="17" t="s">
        <v>79</v>
      </c>
      <c r="BK100" s="199">
        <f>ROUND(I100*H100,2)</f>
        <v>0</v>
      </c>
      <c r="BL100" s="17" t="s">
        <v>127</v>
      </c>
      <c r="BM100" s="198" t="s">
        <v>145</v>
      </c>
    </row>
    <row r="101" spans="1:65" s="13" customFormat="1" ht="11.25">
      <c r="B101" s="200"/>
      <c r="C101" s="201"/>
      <c r="D101" s="202" t="s">
        <v>137</v>
      </c>
      <c r="E101" s="203" t="s">
        <v>19</v>
      </c>
      <c r="F101" s="204" t="s">
        <v>146</v>
      </c>
      <c r="G101" s="201"/>
      <c r="H101" s="205">
        <v>612</v>
      </c>
      <c r="I101" s="206"/>
      <c r="J101" s="201"/>
      <c r="K101" s="201"/>
      <c r="L101" s="207"/>
      <c r="M101" s="208"/>
      <c r="N101" s="209"/>
      <c r="O101" s="209"/>
      <c r="P101" s="209"/>
      <c r="Q101" s="209"/>
      <c r="R101" s="209"/>
      <c r="S101" s="209"/>
      <c r="T101" s="210"/>
      <c r="AT101" s="211" t="s">
        <v>137</v>
      </c>
      <c r="AU101" s="211" t="s">
        <v>81</v>
      </c>
      <c r="AV101" s="13" t="s">
        <v>81</v>
      </c>
      <c r="AW101" s="13" t="s">
        <v>32</v>
      </c>
      <c r="AX101" s="13" t="s">
        <v>79</v>
      </c>
      <c r="AY101" s="211" t="s">
        <v>120</v>
      </c>
    </row>
    <row r="102" spans="1:65" s="2" customFormat="1" ht="21.75" customHeight="1">
      <c r="A102" s="34"/>
      <c r="B102" s="35"/>
      <c r="C102" s="187" t="s">
        <v>147</v>
      </c>
      <c r="D102" s="187" t="s">
        <v>122</v>
      </c>
      <c r="E102" s="188" t="s">
        <v>148</v>
      </c>
      <c r="F102" s="189" t="s">
        <v>149</v>
      </c>
      <c r="G102" s="190" t="s">
        <v>135</v>
      </c>
      <c r="H102" s="191">
        <v>61.2</v>
      </c>
      <c r="I102" s="192"/>
      <c r="J102" s="193">
        <f>ROUND(I102*H102,2)</f>
        <v>0</v>
      </c>
      <c r="K102" s="189" t="s">
        <v>126</v>
      </c>
      <c r="L102" s="39"/>
      <c r="M102" s="194" t="s">
        <v>19</v>
      </c>
      <c r="N102" s="195" t="s">
        <v>42</v>
      </c>
      <c r="O102" s="64"/>
      <c r="P102" s="196">
        <f>O102*H102</f>
        <v>0</v>
      </c>
      <c r="Q102" s="196">
        <v>0</v>
      </c>
      <c r="R102" s="196">
        <f>Q102*H102</f>
        <v>0</v>
      </c>
      <c r="S102" s="196">
        <v>0</v>
      </c>
      <c r="T102" s="197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98" t="s">
        <v>127</v>
      </c>
      <c r="AT102" s="198" t="s">
        <v>122</v>
      </c>
      <c r="AU102" s="198" t="s">
        <v>81</v>
      </c>
      <c r="AY102" s="17" t="s">
        <v>120</v>
      </c>
      <c r="BE102" s="199">
        <f>IF(N102="základní",J102,0)</f>
        <v>0</v>
      </c>
      <c r="BF102" s="199">
        <f>IF(N102="snížená",J102,0)</f>
        <v>0</v>
      </c>
      <c r="BG102" s="199">
        <f>IF(N102="zákl. přenesená",J102,0)</f>
        <v>0</v>
      </c>
      <c r="BH102" s="199">
        <f>IF(N102="sníž. přenesená",J102,0)</f>
        <v>0</v>
      </c>
      <c r="BI102" s="199">
        <f>IF(N102="nulová",J102,0)</f>
        <v>0</v>
      </c>
      <c r="BJ102" s="17" t="s">
        <v>79</v>
      </c>
      <c r="BK102" s="199">
        <f>ROUND(I102*H102,2)</f>
        <v>0</v>
      </c>
      <c r="BL102" s="17" t="s">
        <v>127</v>
      </c>
      <c r="BM102" s="198" t="s">
        <v>150</v>
      </c>
    </row>
    <row r="103" spans="1:65" s="2" customFormat="1" ht="21.75" customHeight="1">
      <c r="A103" s="34"/>
      <c r="B103" s="35"/>
      <c r="C103" s="187" t="s">
        <v>151</v>
      </c>
      <c r="D103" s="187" t="s">
        <v>122</v>
      </c>
      <c r="E103" s="188" t="s">
        <v>152</v>
      </c>
      <c r="F103" s="189" t="s">
        <v>153</v>
      </c>
      <c r="G103" s="190" t="s">
        <v>125</v>
      </c>
      <c r="H103" s="191">
        <v>1408</v>
      </c>
      <c r="I103" s="192"/>
      <c r="J103" s="193">
        <f>ROUND(I103*H103,2)</f>
        <v>0</v>
      </c>
      <c r="K103" s="189" t="s">
        <v>126</v>
      </c>
      <c r="L103" s="39"/>
      <c r="M103" s="194" t="s">
        <v>19</v>
      </c>
      <c r="N103" s="195" t="s">
        <v>42</v>
      </c>
      <c r="O103" s="64"/>
      <c r="P103" s="196">
        <f>O103*H103</f>
        <v>0</v>
      </c>
      <c r="Q103" s="196">
        <v>0</v>
      </c>
      <c r="R103" s="196">
        <f>Q103*H103</f>
        <v>0</v>
      </c>
      <c r="S103" s="196">
        <v>0</v>
      </c>
      <c r="T103" s="197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98" t="s">
        <v>127</v>
      </c>
      <c r="AT103" s="198" t="s">
        <v>122</v>
      </c>
      <c r="AU103" s="198" t="s">
        <v>81</v>
      </c>
      <c r="AY103" s="17" t="s">
        <v>120</v>
      </c>
      <c r="BE103" s="199">
        <f>IF(N103="základní",J103,0)</f>
        <v>0</v>
      </c>
      <c r="BF103" s="199">
        <f>IF(N103="snížená",J103,0)</f>
        <v>0</v>
      </c>
      <c r="BG103" s="199">
        <f>IF(N103="zákl. přenesená",J103,0)</f>
        <v>0</v>
      </c>
      <c r="BH103" s="199">
        <f>IF(N103="sníž. přenesená",J103,0)</f>
        <v>0</v>
      </c>
      <c r="BI103" s="199">
        <f>IF(N103="nulová",J103,0)</f>
        <v>0</v>
      </c>
      <c r="BJ103" s="17" t="s">
        <v>79</v>
      </c>
      <c r="BK103" s="199">
        <f>ROUND(I103*H103,2)</f>
        <v>0</v>
      </c>
      <c r="BL103" s="17" t="s">
        <v>127</v>
      </c>
      <c r="BM103" s="198" t="s">
        <v>154</v>
      </c>
    </row>
    <row r="104" spans="1:65" s="2" customFormat="1" ht="21.75" customHeight="1">
      <c r="A104" s="34"/>
      <c r="B104" s="35"/>
      <c r="C104" s="187" t="s">
        <v>155</v>
      </c>
      <c r="D104" s="187" t="s">
        <v>122</v>
      </c>
      <c r="E104" s="188" t="s">
        <v>156</v>
      </c>
      <c r="F104" s="189" t="s">
        <v>157</v>
      </c>
      <c r="G104" s="190" t="s">
        <v>158</v>
      </c>
      <c r="H104" s="191">
        <v>110.16</v>
      </c>
      <c r="I104" s="192"/>
      <c r="J104" s="193">
        <f>ROUND(I104*H104,2)</f>
        <v>0</v>
      </c>
      <c r="K104" s="189" t="s">
        <v>126</v>
      </c>
      <c r="L104" s="39"/>
      <c r="M104" s="194" t="s">
        <v>19</v>
      </c>
      <c r="N104" s="195" t="s">
        <v>42</v>
      </c>
      <c r="O104" s="64"/>
      <c r="P104" s="196">
        <f>O104*H104</f>
        <v>0</v>
      </c>
      <c r="Q104" s="196">
        <v>0</v>
      </c>
      <c r="R104" s="196">
        <f>Q104*H104</f>
        <v>0</v>
      </c>
      <c r="S104" s="196">
        <v>0</v>
      </c>
      <c r="T104" s="197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98" t="s">
        <v>127</v>
      </c>
      <c r="AT104" s="198" t="s">
        <v>122</v>
      </c>
      <c r="AU104" s="198" t="s">
        <v>81</v>
      </c>
      <c r="AY104" s="17" t="s">
        <v>120</v>
      </c>
      <c r="BE104" s="199">
        <f>IF(N104="základní",J104,0)</f>
        <v>0</v>
      </c>
      <c r="BF104" s="199">
        <f>IF(N104="snížená",J104,0)</f>
        <v>0</v>
      </c>
      <c r="BG104" s="199">
        <f>IF(N104="zákl. přenesená",J104,0)</f>
        <v>0</v>
      </c>
      <c r="BH104" s="199">
        <f>IF(N104="sníž. přenesená",J104,0)</f>
        <v>0</v>
      </c>
      <c r="BI104" s="199">
        <f>IF(N104="nulová",J104,0)</f>
        <v>0</v>
      </c>
      <c r="BJ104" s="17" t="s">
        <v>79</v>
      </c>
      <c r="BK104" s="199">
        <f>ROUND(I104*H104,2)</f>
        <v>0</v>
      </c>
      <c r="BL104" s="17" t="s">
        <v>127</v>
      </c>
      <c r="BM104" s="198" t="s">
        <v>159</v>
      </c>
    </row>
    <row r="105" spans="1:65" s="13" customFormat="1" ht="11.25">
      <c r="B105" s="200"/>
      <c r="C105" s="201"/>
      <c r="D105" s="202" t="s">
        <v>137</v>
      </c>
      <c r="E105" s="203" t="s">
        <v>19</v>
      </c>
      <c r="F105" s="204" t="s">
        <v>160</v>
      </c>
      <c r="G105" s="201"/>
      <c r="H105" s="205">
        <v>110.16</v>
      </c>
      <c r="I105" s="206"/>
      <c r="J105" s="201"/>
      <c r="K105" s="201"/>
      <c r="L105" s="207"/>
      <c r="M105" s="208"/>
      <c r="N105" s="209"/>
      <c r="O105" s="209"/>
      <c r="P105" s="209"/>
      <c r="Q105" s="209"/>
      <c r="R105" s="209"/>
      <c r="S105" s="209"/>
      <c r="T105" s="210"/>
      <c r="AT105" s="211" t="s">
        <v>137</v>
      </c>
      <c r="AU105" s="211" t="s">
        <v>81</v>
      </c>
      <c r="AV105" s="13" t="s">
        <v>81</v>
      </c>
      <c r="AW105" s="13" t="s">
        <v>32</v>
      </c>
      <c r="AX105" s="13" t="s">
        <v>79</v>
      </c>
      <c r="AY105" s="211" t="s">
        <v>120</v>
      </c>
    </row>
    <row r="106" spans="1:65" s="2" customFormat="1" ht="21.75" customHeight="1">
      <c r="A106" s="34"/>
      <c r="B106" s="35"/>
      <c r="C106" s="187" t="s">
        <v>161</v>
      </c>
      <c r="D106" s="187" t="s">
        <v>122</v>
      </c>
      <c r="E106" s="188" t="s">
        <v>162</v>
      </c>
      <c r="F106" s="189" t="s">
        <v>163</v>
      </c>
      <c r="G106" s="190" t="s">
        <v>135</v>
      </c>
      <c r="H106" s="191">
        <v>61.2</v>
      </c>
      <c r="I106" s="192"/>
      <c r="J106" s="193">
        <f>ROUND(I106*H106,2)</f>
        <v>0</v>
      </c>
      <c r="K106" s="189" t="s">
        <v>126</v>
      </c>
      <c r="L106" s="39"/>
      <c r="M106" s="194" t="s">
        <v>19</v>
      </c>
      <c r="N106" s="195" t="s">
        <v>42</v>
      </c>
      <c r="O106" s="64"/>
      <c r="P106" s="196">
        <f>O106*H106</f>
        <v>0</v>
      </c>
      <c r="Q106" s="196">
        <v>0</v>
      </c>
      <c r="R106" s="196">
        <f>Q106*H106</f>
        <v>0</v>
      </c>
      <c r="S106" s="196">
        <v>0</v>
      </c>
      <c r="T106" s="197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98" t="s">
        <v>127</v>
      </c>
      <c r="AT106" s="198" t="s">
        <v>122</v>
      </c>
      <c r="AU106" s="198" t="s">
        <v>81</v>
      </c>
      <c r="AY106" s="17" t="s">
        <v>120</v>
      </c>
      <c r="BE106" s="199">
        <f>IF(N106="základní",J106,0)</f>
        <v>0</v>
      </c>
      <c r="BF106" s="199">
        <f>IF(N106="snížená",J106,0)</f>
        <v>0</v>
      </c>
      <c r="BG106" s="199">
        <f>IF(N106="zákl. přenesená",J106,0)</f>
        <v>0</v>
      </c>
      <c r="BH106" s="199">
        <f>IF(N106="sníž. přenesená",J106,0)</f>
        <v>0</v>
      </c>
      <c r="BI106" s="199">
        <f>IF(N106="nulová",J106,0)</f>
        <v>0</v>
      </c>
      <c r="BJ106" s="17" t="s">
        <v>79</v>
      </c>
      <c r="BK106" s="199">
        <f>ROUND(I106*H106,2)</f>
        <v>0</v>
      </c>
      <c r="BL106" s="17" t="s">
        <v>127</v>
      </c>
      <c r="BM106" s="198" t="s">
        <v>164</v>
      </c>
    </row>
    <row r="107" spans="1:65" s="12" customFormat="1" ht="22.9" customHeight="1">
      <c r="B107" s="171"/>
      <c r="C107" s="172"/>
      <c r="D107" s="173" t="s">
        <v>70</v>
      </c>
      <c r="E107" s="185" t="s">
        <v>142</v>
      </c>
      <c r="F107" s="185" t="s">
        <v>165</v>
      </c>
      <c r="G107" s="172"/>
      <c r="H107" s="172"/>
      <c r="I107" s="175"/>
      <c r="J107" s="186">
        <f>BK107</f>
        <v>0</v>
      </c>
      <c r="K107" s="172"/>
      <c r="L107" s="177"/>
      <c r="M107" s="178"/>
      <c r="N107" s="179"/>
      <c r="O107" s="179"/>
      <c r="P107" s="180">
        <f>SUM(P108:P116)</f>
        <v>0</v>
      </c>
      <c r="Q107" s="179"/>
      <c r="R107" s="180">
        <f>SUM(R108:R116)</f>
        <v>1497.9797599999999</v>
      </c>
      <c r="S107" s="179"/>
      <c r="T107" s="181">
        <f>SUM(T108:T116)</f>
        <v>0</v>
      </c>
      <c r="AR107" s="182" t="s">
        <v>79</v>
      </c>
      <c r="AT107" s="183" t="s">
        <v>70</v>
      </c>
      <c r="AU107" s="183" t="s">
        <v>79</v>
      </c>
      <c r="AY107" s="182" t="s">
        <v>120</v>
      </c>
      <c r="BK107" s="184">
        <f>SUM(BK108:BK116)</f>
        <v>0</v>
      </c>
    </row>
    <row r="108" spans="1:65" s="2" customFormat="1" ht="16.5" customHeight="1">
      <c r="A108" s="34"/>
      <c r="B108" s="35"/>
      <c r="C108" s="187" t="s">
        <v>166</v>
      </c>
      <c r="D108" s="187" t="s">
        <v>122</v>
      </c>
      <c r="E108" s="188" t="s">
        <v>167</v>
      </c>
      <c r="F108" s="189" t="s">
        <v>168</v>
      </c>
      <c r="G108" s="190" t="s">
        <v>125</v>
      </c>
      <c r="H108" s="191">
        <v>612</v>
      </c>
      <c r="I108" s="192"/>
      <c r="J108" s="193">
        <f>ROUND(I108*H108,2)</f>
        <v>0</v>
      </c>
      <c r="K108" s="189" t="s">
        <v>126</v>
      </c>
      <c r="L108" s="39"/>
      <c r="M108" s="194" t="s">
        <v>19</v>
      </c>
      <c r="N108" s="195" t="s">
        <v>42</v>
      </c>
      <c r="O108" s="64"/>
      <c r="P108" s="196">
        <f>O108*H108</f>
        <v>0</v>
      </c>
      <c r="Q108" s="196">
        <v>0.23</v>
      </c>
      <c r="R108" s="196">
        <f>Q108*H108</f>
        <v>140.76000000000002</v>
      </c>
      <c r="S108" s="196">
        <v>0</v>
      </c>
      <c r="T108" s="197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98" t="s">
        <v>127</v>
      </c>
      <c r="AT108" s="198" t="s">
        <v>122</v>
      </c>
      <c r="AU108" s="198" t="s">
        <v>81</v>
      </c>
      <c r="AY108" s="17" t="s">
        <v>120</v>
      </c>
      <c r="BE108" s="199">
        <f>IF(N108="základní",J108,0)</f>
        <v>0</v>
      </c>
      <c r="BF108" s="199">
        <f>IF(N108="snížená",J108,0)</f>
        <v>0</v>
      </c>
      <c r="BG108" s="199">
        <f>IF(N108="zákl. přenesená",J108,0)</f>
        <v>0</v>
      </c>
      <c r="BH108" s="199">
        <f>IF(N108="sníž. přenesená",J108,0)</f>
        <v>0</v>
      </c>
      <c r="BI108" s="199">
        <f>IF(N108="nulová",J108,0)</f>
        <v>0</v>
      </c>
      <c r="BJ108" s="17" t="s">
        <v>79</v>
      </c>
      <c r="BK108" s="199">
        <f>ROUND(I108*H108,2)</f>
        <v>0</v>
      </c>
      <c r="BL108" s="17" t="s">
        <v>127</v>
      </c>
      <c r="BM108" s="198" t="s">
        <v>169</v>
      </c>
    </row>
    <row r="109" spans="1:65" s="14" customFormat="1" ht="11.25">
      <c r="B109" s="212"/>
      <c r="C109" s="213"/>
      <c r="D109" s="202" t="s">
        <v>137</v>
      </c>
      <c r="E109" s="214" t="s">
        <v>19</v>
      </c>
      <c r="F109" s="215" t="s">
        <v>170</v>
      </c>
      <c r="G109" s="213"/>
      <c r="H109" s="214" t="s">
        <v>19</v>
      </c>
      <c r="I109" s="216"/>
      <c r="J109" s="213"/>
      <c r="K109" s="213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137</v>
      </c>
      <c r="AU109" s="221" t="s">
        <v>81</v>
      </c>
      <c r="AV109" s="14" t="s">
        <v>79</v>
      </c>
      <c r="AW109" s="14" t="s">
        <v>32</v>
      </c>
      <c r="AX109" s="14" t="s">
        <v>71</v>
      </c>
      <c r="AY109" s="221" t="s">
        <v>120</v>
      </c>
    </row>
    <row r="110" spans="1:65" s="13" customFormat="1" ht="11.25">
      <c r="B110" s="200"/>
      <c r="C110" s="201"/>
      <c r="D110" s="202" t="s">
        <v>137</v>
      </c>
      <c r="E110" s="203" t="s">
        <v>19</v>
      </c>
      <c r="F110" s="204" t="s">
        <v>171</v>
      </c>
      <c r="G110" s="201"/>
      <c r="H110" s="205">
        <v>612</v>
      </c>
      <c r="I110" s="206"/>
      <c r="J110" s="201"/>
      <c r="K110" s="201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137</v>
      </c>
      <c r="AU110" s="211" t="s">
        <v>81</v>
      </c>
      <c r="AV110" s="13" t="s">
        <v>81</v>
      </c>
      <c r="AW110" s="13" t="s">
        <v>32</v>
      </c>
      <c r="AX110" s="13" t="s">
        <v>79</v>
      </c>
      <c r="AY110" s="211" t="s">
        <v>120</v>
      </c>
    </row>
    <row r="111" spans="1:65" s="2" customFormat="1" ht="16.5" customHeight="1">
      <c r="A111" s="34"/>
      <c r="B111" s="35"/>
      <c r="C111" s="187" t="s">
        <v>172</v>
      </c>
      <c r="D111" s="187" t="s">
        <v>122</v>
      </c>
      <c r="E111" s="188" t="s">
        <v>173</v>
      </c>
      <c r="F111" s="189" t="s">
        <v>174</v>
      </c>
      <c r="G111" s="190" t="s">
        <v>125</v>
      </c>
      <c r="H111" s="191">
        <v>1378</v>
      </c>
      <c r="I111" s="192"/>
      <c r="J111" s="193">
        <f>ROUND(I111*H111,2)</f>
        <v>0</v>
      </c>
      <c r="K111" s="189" t="s">
        <v>126</v>
      </c>
      <c r="L111" s="39"/>
      <c r="M111" s="194" t="s">
        <v>19</v>
      </c>
      <c r="N111" s="195" t="s">
        <v>42</v>
      </c>
      <c r="O111" s="64"/>
      <c r="P111" s="196">
        <f>O111*H111</f>
        <v>0</v>
      </c>
      <c r="Q111" s="196">
        <v>0.46</v>
      </c>
      <c r="R111" s="196">
        <f>Q111*H111</f>
        <v>633.88</v>
      </c>
      <c r="S111" s="196">
        <v>0</v>
      </c>
      <c r="T111" s="197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98" t="s">
        <v>127</v>
      </c>
      <c r="AT111" s="198" t="s">
        <v>122</v>
      </c>
      <c r="AU111" s="198" t="s">
        <v>81</v>
      </c>
      <c r="AY111" s="17" t="s">
        <v>120</v>
      </c>
      <c r="BE111" s="199">
        <f>IF(N111="základní",J111,0)</f>
        <v>0</v>
      </c>
      <c r="BF111" s="199">
        <f>IF(N111="snížená",J111,0)</f>
        <v>0</v>
      </c>
      <c r="BG111" s="199">
        <f>IF(N111="zákl. přenesená",J111,0)</f>
        <v>0</v>
      </c>
      <c r="BH111" s="199">
        <f>IF(N111="sníž. přenesená",J111,0)</f>
        <v>0</v>
      </c>
      <c r="BI111" s="199">
        <f>IF(N111="nulová",J111,0)</f>
        <v>0</v>
      </c>
      <c r="BJ111" s="17" t="s">
        <v>79</v>
      </c>
      <c r="BK111" s="199">
        <f>ROUND(I111*H111,2)</f>
        <v>0</v>
      </c>
      <c r="BL111" s="17" t="s">
        <v>127</v>
      </c>
      <c r="BM111" s="198" t="s">
        <v>175</v>
      </c>
    </row>
    <row r="112" spans="1:65" s="2" customFormat="1" ht="21.75" customHeight="1">
      <c r="A112" s="34"/>
      <c r="B112" s="35"/>
      <c r="C112" s="187" t="s">
        <v>176</v>
      </c>
      <c r="D112" s="187" t="s">
        <v>122</v>
      </c>
      <c r="E112" s="188" t="s">
        <v>177</v>
      </c>
      <c r="F112" s="189" t="s">
        <v>178</v>
      </c>
      <c r="G112" s="190" t="s">
        <v>125</v>
      </c>
      <c r="H112" s="191">
        <v>2756</v>
      </c>
      <c r="I112" s="192"/>
      <c r="J112" s="193">
        <f>ROUND(I112*H112,2)</f>
        <v>0</v>
      </c>
      <c r="K112" s="189" t="s">
        <v>126</v>
      </c>
      <c r="L112" s="39"/>
      <c r="M112" s="194" t="s">
        <v>19</v>
      </c>
      <c r="N112" s="195" t="s">
        <v>42</v>
      </c>
      <c r="O112" s="64"/>
      <c r="P112" s="196">
        <f>O112*H112</f>
        <v>0</v>
      </c>
      <c r="Q112" s="196">
        <v>0.13188</v>
      </c>
      <c r="R112" s="196">
        <f>Q112*H112</f>
        <v>363.46127999999999</v>
      </c>
      <c r="S112" s="196">
        <v>0</v>
      </c>
      <c r="T112" s="197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98" t="s">
        <v>127</v>
      </c>
      <c r="AT112" s="198" t="s">
        <v>122</v>
      </c>
      <c r="AU112" s="198" t="s">
        <v>81</v>
      </c>
      <c r="AY112" s="17" t="s">
        <v>120</v>
      </c>
      <c r="BE112" s="199">
        <f>IF(N112="základní",J112,0)</f>
        <v>0</v>
      </c>
      <c r="BF112" s="199">
        <f>IF(N112="snížená",J112,0)</f>
        <v>0</v>
      </c>
      <c r="BG112" s="199">
        <f>IF(N112="zákl. přenesená",J112,0)</f>
        <v>0</v>
      </c>
      <c r="BH112" s="199">
        <f>IF(N112="sníž. přenesená",J112,0)</f>
        <v>0</v>
      </c>
      <c r="BI112" s="199">
        <f>IF(N112="nulová",J112,0)</f>
        <v>0</v>
      </c>
      <c r="BJ112" s="17" t="s">
        <v>79</v>
      </c>
      <c r="BK112" s="199">
        <f>ROUND(I112*H112,2)</f>
        <v>0</v>
      </c>
      <c r="BL112" s="17" t="s">
        <v>127</v>
      </c>
      <c r="BM112" s="198" t="s">
        <v>179</v>
      </c>
    </row>
    <row r="113" spans="1:65" s="2" customFormat="1" ht="16.5" customHeight="1">
      <c r="A113" s="34"/>
      <c r="B113" s="35"/>
      <c r="C113" s="187" t="s">
        <v>180</v>
      </c>
      <c r="D113" s="187" t="s">
        <v>122</v>
      </c>
      <c r="E113" s="188" t="s">
        <v>181</v>
      </c>
      <c r="F113" s="189" t="s">
        <v>182</v>
      </c>
      <c r="G113" s="190" t="s">
        <v>125</v>
      </c>
      <c r="H113" s="191">
        <v>2756</v>
      </c>
      <c r="I113" s="192"/>
      <c r="J113" s="193">
        <f>ROUND(I113*H113,2)</f>
        <v>0</v>
      </c>
      <c r="K113" s="189" t="s">
        <v>126</v>
      </c>
      <c r="L113" s="39"/>
      <c r="M113" s="194" t="s">
        <v>19</v>
      </c>
      <c r="N113" s="195" t="s">
        <v>42</v>
      </c>
      <c r="O113" s="64"/>
      <c r="P113" s="196">
        <f>O113*H113</f>
        <v>0</v>
      </c>
      <c r="Q113" s="196">
        <v>2.1000000000000001E-4</v>
      </c>
      <c r="R113" s="196">
        <f>Q113*H113</f>
        <v>0.57876000000000005</v>
      </c>
      <c r="S113" s="196">
        <v>0</v>
      </c>
      <c r="T113" s="197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98" t="s">
        <v>127</v>
      </c>
      <c r="AT113" s="198" t="s">
        <v>122</v>
      </c>
      <c r="AU113" s="198" t="s">
        <v>81</v>
      </c>
      <c r="AY113" s="17" t="s">
        <v>120</v>
      </c>
      <c r="BE113" s="199">
        <f>IF(N113="základní",J113,0)</f>
        <v>0</v>
      </c>
      <c r="BF113" s="199">
        <f>IF(N113="snížená",J113,0)</f>
        <v>0</v>
      </c>
      <c r="BG113" s="199">
        <f>IF(N113="zákl. přenesená",J113,0)</f>
        <v>0</v>
      </c>
      <c r="BH113" s="199">
        <f>IF(N113="sníž. přenesená",J113,0)</f>
        <v>0</v>
      </c>
      <c r="BI113" s="199">
        <f>IF(N113="nulová",J113,0)</f>
        <v>0</v>
      </c>
      <c r="BJ113" s="17" t="s">
        <v>79</v>
      </c>
      <c r="BK113" s="199">
        <f>ROUND(I113*H113,2)</f>
        <v>0</v>
      </c>
      <c r="BL113" s="17" t="s">
        <v>127</v>
      </c>
      <c r="BM113" s="198" t="s">
        <v>183</v>
      </c>
    </row>
    <row r="114" spans="1:65" s="2" customFormat="1" ht="16.5" customHeight="1">
      <c r="A114" s="34"/>
      <c r="B114" s="35"/>
      <c r="C114" s="187" t="s">
        <v>184</v>
      </c>
      <c r="D114" s="187" t="s">
        <v>122</v>
      </c>
      <c r="E114" s="188" t="s">
        <v>185</v>
      </c>
      <c r="F114" s="189" t="s">
        <v>186</v>
      </c>
      <c r="G114" s="190" t="s">
        <v>125</v>
      </c>
      <c r="H114" s="191">
        <v>2756</v>
      </c>
      <c r="I114" s="192"/>
      <c r="J114" s="193">
        <f>ROUND(I114*H114,2)</f>
        <v>0</v>
      </c>
      <c r="K114" s="189" t="s">
        <v>126</v>
      </c>
      <c r="L114" s="39"/>
      <c r="M114" s="194" t="s">
        <v>19</v>
      </c>
      <c r="N114" s="195" t="s">
        <v>42</v>
      </c>
      <c r="O114" s="64"/>
      <c r="P114" s="196">
        <f>O114*H114</f>
        <v>0</v>
      </c>
      <c r="Q114" s="196">
        <v>7.1000000000000002E-4</v>
      </c>
      <c r="R114" s="196">
        <f>Q114*H114</f>
        <v>1.9567600000000001</v>
      </c>
      <c r="S114" s="196">
        <v>0</v>
      </c>
      <c r="T114" s="197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98" t="s">
        <v>127</v>
      </c>
      <c r="AT114" s="198" t="s">
        <v>122</v>
      </c>
      <c r="AU114" s="198" t="s">
        <v>81</v>
      </c>
      <c r="AY114" s="17" t="s">
        <v>120</v>
      </c>
      <c r="BE114" s="199">
        <f>IF(N114="základní",J114,0)</f>
        <v>0</v>
      </c>
      <c r="BF114" s="199">
        <f>IF(N114="snížená",J114,0)</f>
        <v>0</v>
      </c>
      <c r="BG114" s="199">
        <f>IF(N114="zákl. přenesená",J114,0)</f>
        <v>0</v>
      </c>
      <c r="BH114" s="199">
        <f>IF(N114="sníž. přenesená",J114,0)</f>
        <v>0</v>
      </c>
      <c r="BI114" s="199">
        <f>IF(N114="nulová",J114,0)</f>
        <v>0</v>
      </c>
      <c r="BJ114" s="17" t="s">
        <v>79</v>
      </c>
      <c r="BK114" s="199">
        <f>ROUND(I114*H114,2)</f>
        <v>0</v>
      </c>
      <c r="BL114" s="17" t="s">
        <v>127</v>
      </c>
      <c r="BM114" s="198" t="s">
        <v>187</v>
      </c>
    </row>
    <row r="115" spans="1:65" s="13" customFormat="1" ht="11.25">
      <c r="B115" s="200"/>
      <c r="C115" s="201"/>
      <c r="D115" s="202" t="s">
        <v>137</v>
      </c>
      <c r="E115" s="203" t="s">
        <v>19</v>
      </c>
      <c r="F115" s="204" t="s">
        <v>188</v>
      </c>
      <c r="G115" s="201"/>
      <c r="H115" s="205">
        <v>2756</v>
      </c>
      <c r="I115" s="206"/>
      <c r="J115" s="201"/>
      <c r="K115" s="201"/>
      <c r="L115" s="207"/>
      <c r="M115" s="208"/>
      <c r="N115" s="209"/>
      <c r="O115" s="209"/>
      <c r="P115" s="209"/>
      <c r="Q115" s="209"/>
      <c r="R115" s="209"/>
      <c r="S115" s="209"/>
      <c r="T115" s="210"/>
      <c r="AT115" s="211" t="s">
        <v>137</v>
      </c>
      <c r="AU115" s="211" t="s">
        <v>81</v>
      </c>
      <c r="AV115" s="13" t="s">
        <v>81</v>
      </c>
      <c r="AW115" s="13" t="s">
        <v>32</v>
      </c>
      <c r="AX115" s="13" t="s">
        <v>79</v>
      </c>
      <c r="AY115" s="211" t="s">
        <v>120</v>
      </c>
    </row>
    <row r="116" spans="1:65" s="2" customFormat="1" ht="21.75" customHeight="1">
      <c r="A116" s="34"/>
      <c r="B116" s="35"/>
      <c r="C116" s="187" t="s">
        <v>8</v>
      </c>
      <c r="D116" s="187" t="s">
        <v>122</v>
      </c>
      <c r="E116" s="188" t="s">
        <v>189</v>
      </c>
      <c r="F116" s="189" t="s">
        <v>190</v>
      </c>
      <c r="G116" s="190" t="s">
        <v>125</v>
      </c>
      <c r="H116" s="191">
        <v>2756</v>
      </c>
      <c r="I116" s="192"/>
      <c r="J116" s="193">
        <f>ROUND(I116*H116,2)</f>
        <v>0</v>
      </c>
      <c r="K116" s="189" t="s">
        <v>126</v>
      </c>
      <c r="L116" s="39"/>
      <c r="M116" s="194" t="s">
        <v>19</v>
      </c>
      <c r="N116" s="195" t="s">
        <v>42</v>
      </c>
      <c r="O116" s="64"/>
      <c r="P116" s="196">
        <f>O116*H116</f>
        <v>0</v>
      </c>
      <c r="Q116" s="196">
        <v>0.12966</v>
      </c>
      <c r="R116" s="196">
        <f>Q116*H116</f>
        <v>357.34296000000001</v>
      </c>
      <c r="S116" s="196">
        <v>0</v>
      </c>
      <c r="T116" s="197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98" t="s">
        <v>127</v>
      </c>
      <c r="AT116" s="198" t="s">
        <v>122</v>
      </c>
      <c r="AU116" s="198" t="s">
        <v>81</v>
      </c>
      <c r="AY116" s="17" t="s">
        <v>120</v>
      </c>
      <c r="BE116" s="199">
        <f>IF(N116="základní",J116,0)</f>
        <v>0</v>
      </c>
      <c r="BF116" s="199">
        <f>IF(N116="snížená",J116,0)</f>
        <v>0</v>
      </c>
      <c r="BG116" s="199">
        <f>IF(N116="zákl. přenesená",J116,0)</f>
        <v>0</v>
      </c>
      <c r="BH116" s="199">
        <f>IF(N116="sníž. přenesená",J116,0)</f>
        <v>0</v>
      </c>
      <c r="BI116" s="199">
        <f>IF(N116="nulová",J116,0)</f>
        <v>0</v>
      </c>
      <c r="BJ116" s="17" t="s">
        <v>79</v>
      </c>
      <c r="BK116" s="199">
        <f>ROUND(I116*H116,2)</f>
        <v>0</v>
      </c>
      <c r="BL116" s="17" t="s">
        <v>127</v>
      </c>
      <c r="BM116" s="198" t="s">
        <v>191</v>
      </c>
    </row>
    <row r="117" spans="1:65" s="12" customFormat="1" ht="22.9" customHeight="1">
      <c r="B117" s="171"/>
      <c r="C117" s="172"/>
      <c r="D117" s="173" t="s">
        <v>70</v>
      </c>
      <c r="E117" s="185" t="s">
        <v>155</v>
      </c>
      <c r="F117" s="185" t="s">
        <v>192</v>
      </c>
      <c r="G117" s="172"/>
      <c r="H117" s="172"/>
      <c r="I117" s="175"/>
      <c r="J117" s="186">
        <f>BK117</f>
        <v>0</v>
      </c>
      <c r="K117" s="172"/>
      <c r="L117" s="177"/>
      <c r="M117" s="178"/>
      <c r="N117" s="179"/>
      <c r="O117" s="179"/>
      <c r="P117" s="180">
        <f>P118</f>
        <v>0</v>
      </c>
      <c r="Q117" s="179"/>
      <c r="R117" s="180">
        <f>R118</f>
        <v>2.1040000000000001</v>
      </c>
      <c r="S117" s="179"/>
      <c r="T117" s="181">
        <f>T118</f>
        <v>0</v>
      </c>
      <c r="AR117" s="182" t="s">
        <v>79</v>
      </c>
      <c r="AT117" s="183" t="s">
        <v>70</v>
      </c>
      <c r="AU117" s="183" t="s">
        <v>79</v>
      </c>
      <c r="AY117" s="182" t="s">
        <v>120</v>
      </c>
      <c r="BK117" s="184">
        <f>BK118</f>
        <v>0</v>
      </c>
    </row>
    <row r="118" spans="1:65" s="2" customFormat="1" ht="16.5" customHeight="1">
      <c r="A118" s="34"/>
      <c r="B118" s="35"/>
      <c r="C118" s="187" t="s">
        <v>193</v>
      </c>
      <c r="D118" s="187" t="s">
        <v>122</v>
      </c>
      <c r="E118" s="188" t="s">
        <v>194</v>
      </c>
      <c r="F118" s="189" t="s">
        <v>195</v>
      </c>
      <c r="G118" s="190" t="s">
        <v>196</v>
      </c>
      <c r="H118" s="191">
        <v>5</v>
      </c>
      <c r="I118" s="192"/>
      <c r="J118" s="193">
        <f>ROUND(I118*H118,2)</f>
        <v>0</v>
      </c>
      <c r="K118" s="189" t="s">
        <v>126</v>
      </c>
      <c r="L118" s="39"/>
      <c r="M118" s="194" t="s">
        <v>19</v>
      </c>
      <c r="N118" s="195" t="s">
        <v>42</v>
      </c>
      <c r="O118" s="64"/>
      <c r="P118" s="196">
        <f>O118*H118</f>
        <v>0</v>
      </c>
      <c r="Q118" s="196">
        <v>0.42080000000000001</v>
      </c>
      <c r="R118" s="196">
        <f>Q118*H118</f>
        <v>2.1040000000000001</v>
      </c>
      <c r="S118" s="196">
        <v>0</v>
      </c>
      <c r="T118" s="197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98" t="s">
        <v>127</v>
      </c>
      <c r="AT118" s="198" t="s">
        <v>122</v>
      </c>
      <c r="AU118" s="198" t="s">
        <v>81</v>
      </c>
      <c r="AY118" s="17" t="s">
        <v>120</v>
      </c>
      <c r="BE118" s="199">
        <f>IF(N118="základní",J118,0)</f>
        <v>0</v>
      </c>
      <c r="BF118" s="199">
        <f>IF(N118="snížená",J118,0)</f>
        <v>0</v>
      </c>
      <c r="BG118" s="199">
        <f>IF(N118="zákl. přenesená",J118,0)</f>
        <v>0</v>
      </c>
      <c r="BH118" s="199">
        <f>IF(N118="sníž. přenesená",J118,0)</f>
        <v>0</v>
      </c>
      <c r="BI118" s="199">
        <f>IF(N118="nulová",J118,0)</f>
        <v>0</v>
      </c>
      <c r="BJ118" s="17" t="s">
        <v>79</v>
      </c>
      <c r="BK118" s="199">
        <f>ROUND(I118*H118,2)</f>
        <v>0</v>
      </c>
      <c r="BL118" s="17" t="s">
        <v>127</v>
      </c>
      <c r="BM118" s="198" t="s">
        <v>197</v>
      </c>
    </row>
    <row r="119" spans="1:65" s="12" customFormat="1" ht="22.9" customHeight="1">
      <c r="B119" s="171"/>
      <c r="C119" s="172"/>
      <c r="D119" s="173" t="s">
        <v>70</v>
      </c>
      <c r="E119" s="185" t="s">
        <v>161</v>
      </c>
      <c r="F119" s="185" t="s">
        <v>198</v>
      </c>
      <c r="G119" s="172"/>
      <c r="H119" s="172"/>
      <c r="I119" s="175"/>
      <c r="J119" s="186">
        <f>BK119</f>
        <v>0</v>
      </c>
      <c r="K119" s="172"/>
      <c r="L119" s="177"/>
      <c r="M119" s="178"/>
      <c r="N119" s="179"/>
      <c r="O119" s="179"/>
      <c r="P119" s="180">
        <f>P120</f>
        <v>0</v>
      </c>
      <c r="Q119" s="179"/>
      <c r="R119" s="180">
        <f>R120</f>
        <v>0</v>
      </c>
      <c r="S119" s="179"/>
      <c r="T119" s="181">
        <f>T120</f>
        <v>0</v>
      </c>
      <c r="AR119" s="182" t="s">
        <v>79</v>
      </c>
      <c r="AT119" s="183" t="s">
        <v>70</v>
      </c>
      <c r="AU119" s="183" t="s">
        <v>79</v>
      </c>
      <c r="AY119" s="182" t="s">
        <v>120</v>
      </c>
      <c r="BK119" s="184">
        <f>BK120</f>
        <v>0</v>
      </c>
    </row>
    <row r="120" spans="1:65" s="2" customFormat="1" ht="16.5" customHeight="1">
      <c r="A120" s="34"/>
      <c r="B120" s="35"/>
      <c r="C120" s="187" t="s">
        <v>199</v>
      </c>
      <c r="D120" s="187" t="s">
        <v>122</v>
      </c>
      <c r="E120" s="188" t="s">
        <v>200</v>
      </c>
      <c r="F120" s="189" t="s">
        <v>201</v>
      </c>
      <c r="G120" s="190" t="s">
        <v>202</v>
      </c>
      <c r="H120" s="191">
        <v>28</v>
      </c>
      <c r="I120" s="192"/>
      <c r="J120" s="193">
        <f>ROUND(I120*H120,2)</f>
        <v>0</v>
      </c>
      <c r="K120" s="189" t="s">
        <v>126</v>
      </c>
      <c r="L120" s="39"/>
      <c r="M120" s="194" t="s">
        <v>19</v>
      </c>
      <c r="N120" s="195" t="s">
        <v>42</v>
      </c>
      <c r="O120" s="64"/>
      <c r="P120" s="196">
        <f>O120*H120</f>
        <v>0</v>
      </c>
      <c r="Q120" s="196">
        <v>0</v>
      </c>
      <c r="R120" s="196">
        <f>Q120*H120</f>
        <v>0</v>
      </c>
      <c r="S120" s="196">
        <v>0</v>
      </c>
      <c r="T120" s="197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8" t="s">
        <v>127</v>
      </c>
      <c r="AT120" s="198" t="s">
        <v>122</v>
      </c>
      <c r="AU120" s="198" t="s">
        <v>81</v>
      </c>
      <c r="AY120" s="17" t="s">
        <v>120</v>
      </c>
      <c r="BE120" s="199">
        <f>IF(N120="základní",J120,0)</f>
        <v>0</v>
      </c>
      <c r="BF120" s="199">
        <f>IF(N120="snížená",J120,0)</f>
        <v>0</v>
      </c>
      <c r="BG120" s="199">
        <f>IF(N120="zákl. přenesená",J120,0)</f>
        <v>0</v>
      </c>
      <c r="BH120" s="199">
        <f>IF(N120="sníž. přenesená",J120,0)</f>
        <v>0</v>
      </c>
      <c r="BI120" s="199">
        <f>IF(N120="nulová",J120,0)</f>
        <v>0</v>
      </c>
      <c r="BJ120" s="17" t="s">
        <v>79</v>
      </c>
      <c r="BK120" s="199">
        <f>ROUND(I120*H120,2)</f>
        <v>0</v>
      </c>
      <c r="BL120" s="17" t="s">
        <v>127</v>
      </c>
      <c r="BM120" s="198" t="s">
        <v>203</v>
      </c>
    </row>
    <row r="121" spans="1:65" s="12" customFormat="1" ht="22.9" customHeight="1">
      <c r="B121" s="171"/>
      <c r="C121" s="172"/>
      <c r="D121" s="173" t="s">
        <v>70</v>
      </c>
      <c r="E121" s="185" t="s">
        <v>204</v>
      </c>
      <c r="F121" s="185" t="s">
        <v>205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SUM(P122:P128)</f>
        <v>0</v>
      </c>
      <c r="Q121" s="179"/>
      <c r="R121" s="180">
        <f>SUM(R122:R128)</f>
        <v>0</v>
      </c>
      <c r="S121" s="179"/>
      <c r="T121" s="181">
        <f>SUM(T122:T128)</f>
        <v>0</v>
      </c>
      <c r="AR121" s="182" t="s">
        <v>79</v>
      </c>
      <c r="AT121" s="183" t="s">
        <v>70</v>
      </c>
      <c r="AU121" s="183" t="s">
        <v>79</v>
      </c>
      <c r="AY121" s="182" t="s">
        <v>120</v>
      </c>
      <c r="BK121" s="184">
        <f>SUM(BK122:BK128)</f>
        <v>0</v>
      </c>
    </row>
    <row r="122" spans="1:65" s="2" customFormat="1" ht="21.75" customHeight="1">
      <c r="A122" s="34"/>
      <c r="B122" s="35"/>
      <c r="C122" s="187" t="s">
        <v>206</v>
      </c>
      <c r="D122" s="187" t="s">
        <v>122</v>
      </c>
      <c r="E122" s="188" t="s">
        <v>207</v>
      </c>
      <c r="F122" s="189" t="s">
        <v>208</v>
      </c>
      <c r="G122" s="190" t="s">
        <v>158</v>
      </c>
      <c r="H122" s="191">
        <v>399.62</v>
      </c>
      <c r="I122" s="192"/>
      <c r="J122" s="193">
        <f>ROUND(I122*H122,2)</f>
        <v>0</v>
      </c>
      <c r="K122" s="189" t="s">
        <v>126</v>
      </c>
      <c r="L122" s="39"/>
      <c r="M122" s="194" t="s">
        <v>19</v>
      </c>
      <c r="N122" s="195" t="s">
        <v>42</v>
      </c>
      <c r="O122" s="64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8" t="s">
        <v>127</v>
      </c>
      <c r="AT122" s="198" t="s">
        <v>122</v>
      </c>
      <c r="AU122" s="198" t="s">
        <v>81</v>
      </c>
      <c r="AY122" s="17" t="s">
        <v>120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7" t="s">
        <v>79</v>
      </c>
      <c r="BK122" s="199">
        <f>ROUND(I122*H122,2)</f>
        <v>0</v>
      </c>
      <c r="BL122" s="17" t="s">
        <v>127</v>
      </c>
      <c r="BM122" s="198" t="s">
        <v>209</v>
      </c>
    </row>
    <row r="123" spans="1:65" s="13" customFormat="1" ht="11.25">
      <c r="B123" s="200"/>
      <c r="C123" s="201"/>
      <c r="D123" s="202" t="s">
        <v>137</v>
      </c>
      <c r="E123" s="203" t="s">
        <v>19</v>
      </c>
      <c r="F123" s="204" t="s">
        <v>210</v>
      </c>
      <c r="G123" s="201"/>
      <c r="H123" s="205">
        <v>399.62</v>
      </c>
      <c r="I123" s="206"/>
      <c r="J123" s="201"/>
      <c r="K123" s="201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137</v>
      </c>
      <c r="AU123" s="211" t="s">
        <v>81</v>
      </c>
      <c r="AV123" s="13" t="s">
        <v>81</v>
      </c>
      <c r="AW123" s="13" t="s">
        <v>32</v>
      </c>
      <c r="AX123" s="13" t="s">
        <v>79</v>
      </c>
      <c r="AY123" s="211" t="s">
        <v>120</v>
      </c>
    </row>
    <row r="124" spans="1:65" s="2" customFormat="1" ht="21.75" customHeight="1">
      <c r="A124" s="34"/>
      <c r="B124" s="35"/>
      <c r="C124" s="187" t="s">
        <v>211</v>
      </c>
      <c r="D124" s="187" t="s">
        <v>122</v>
      </c>
      <c r="E124" s="188" t="s">
        <v>212</v>
      </c>
      <c r="F124" s="189" t="s">
        <v>213</v>
      </c>
      <c r="G124" s="190" t="s">
        <v>158</v>
      </c>
      <c r="H124" s="191">
        <v>7592.78</v>
      </c>
      <c r="I124" s="192"/>
      <c r="J124" s="193">
        <f>ROUND(I124*H124,2)</f>
        <v>0</v>
      </c>
      <c r="K124" s="189" t="s">
        <v>126</v>
      </c>
      <c r="L124" s="39"/>
      <c r="M124" s="194" t="s">
        <v>19</v>
      </c>
      <c r="N124" s="195" t="s">
        <v>42</v>
      </c>
      <c r="O124" s="64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8" t="s">
        <v>127</v>
      </c>
      <c r="AT124" s="198" t="s">
        <v>122</v>
      </c>
      <c r="AU124" s="198" t="s">
        <v>81</v>
      </c>
      <c r="AY124" s="17" t="s">
        <v>120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7" t="s">
        <v>79</v>
      </c>
      <c r="BK124" s="199">
        <f>ROUND(I124*H124,2)</f>
        <v>0</v>
      </c>
      <c r="BL124" s="17" t="s">
        <v>127</v>
      </c>
      <c r="BM124" s="198" t="s">
        <v>214</v>
      </c>
    </row>
    <row r="125" spans="1:65" s="13" customFormat="1" ht="11.25">
      <c r="B125" s="200"/>
      <c r="C125" s="201"/>
      <c r="D125" s="202" t="s">
        <v>137</v>
      </c>
      <c r="E125" s="203" t="s">
        <v>19</v>
      </c>
      <c r="F125" s="204" t="s">
        <v>215</v>
      </c>
      <c r="G125" s="201"/>
      <c r="H125" s="205">
        <v>7592.78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137</v>
      </c>
      <c r="AU125" s="211" t="s">
        <v>81</v>
      </c>
      <c r="AV125" s="13" t="s">
        <v>81</v>
      </c>
      <c r="AW125" s="13" t="s">
        <v>32</v>
      </c>
      <c r="AX125" s="13" t="s">
        <v>79</v>
      </c>
      <c r="AY125" s="211" t="s">
        <v>120</v>
      </c>
    </row>
    <row r="126" spans="1:65" s="2" customFormat="1" ht="21.75" customHeight="1">
      <c r="A126" s="34"/>
      <c r="B126" s="35"/>
      <c r="C126" s="187" t="s">
        <v>216</v>
      </c>
      <c r="D126" s="187" t="s">
        <v>122</v>
      </c>
      <c r="E126" s="188" t="s">
        <v>217</v>
      </c>
      <c r="F126" s="189" t="s">
        <v>218</v>
      </c>
      <c r="G126" s="190" t="s">
        <v>158</v>
      </c>
      <c r="H126" s="191">
        <v>705.53599999999994</v>
      </c>
      <c r="I126" s="192"/>
      <c r="J126" s="193">
        <f>ROUND(I126*H126,2)</f>
        <v>0</v>
      </c>
      <c r="K126" s="189" t="s">
        <v>126</v>
      </c>
      <c r="L126" s="39"/>
      <c r="M126" s="194" t="s">
        <v>19</v>
      </c>
      <c r="N126" s="195" t="s">
        <v>42</v>
      </c>
      <c r="O126" s="64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127</v>
      </c>
      <c r="AT126" s="198" t="s">
        <v>122</v>
      </c>
      <c r="AU126" s="198" t="s">
        <v>81</v>
      </c>
      <c r="AY126" s="17" t="s">
        <v>120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7" t="s">
        <v>79</v>
      </c>
      <c r="BK126" s="199">
        <f>ROUND(I126*H126,2)</f>
        <v>0</v>
      </c>
      <c r="BL126" s="17" t="s">
        <v>127</v>
      </c>
      <c r="BM126" s="198" t="s">
        <v>219</v>
      </c>
    </row>
    <row r="127" spans="1:65" s="13" customFormat="1" ht="11.25">
      <c r="B127" s="200"/>
      <c r="C127" s="201"/>
      <c r="D127" s="202" t="s">
        <v>137</v>
      </c>
      <c r="E127" s="203" t="s">
        <v>19</v>
      </c>
      <c r="F127" s="204" t="s">
        <v>220</v>
      </c>
      <c r="G127" s="201"/>
      <c r="H127" s="205">
        <v>705.53599999999994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137</v>
      </c>
      <c r="AU127" s="211" t="s">
        <v>81</v>
      </c>
      <c r="AV127" s="13" t="s">
        <v>81</v>
      </c>
      <c r="AW127" s="13" t="s">
        <v>32</v>
      </c>
      <c r="AX127" s="13" t="s">
        <v>79</v>
      </c>
      <c r="AY127" s="211" t="s">
        <v>120</v>
      </c>
    </row>
    <row r="128" spans="1:65" s="2" customFormat="1" ht="21.75" customHeight="1">
      <c r="A128" s="34"/>
      <c r="B128" s="35"/>
      <c r="C128" s="187" t="s">
        <v>7</v>
      </c>
      <c r="D128" s="187" t="s">
        <v>122</v>
      </c>
      <c r="E128" s="188" t="s">
        <v>221</v>
      </c>
      <c r="F128" s="189" t="s">
        <v>157</v>
      </c>
      <c r="G128" s="190" t="s">
        <v>158</v>
      </c>
      <c r="H128" s="191">
        <v>399.62</v>
      </c>
      <c r="I128" s="192"/>
      <c r="J128" s="193">
        <f>ROUND(I128*H128,2)</f>
        <v>0</v>
      </c>
      <c r="K128" s="189" t="s">
        <v>126</v>
      </c>
      <c r="L128" s="39"/>
      <c r="M128" s="194" t="s">
        <v>19</v>
      </c>
      <c r="N128" s="195" t="s">
        <v>42</v>
      </c>
      <c r="O128" s="64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127</v>
      </c>
      <c r="AT128" s="198" t="s">
        <v>122</v>
      </c>
      <c r="AU128" s="198" t="s">
        <v>81</v>
      </c>
      <c r="AY128" s="17" t="s">
        <v>120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7" t="s">
        <v>79</v>
      </c>
      <c r="BK128" s="199">
        <f>ROUND(I128*H128,2)</f>
        <v>0</v>
      </c>
      <c r="BL128" s="17" t="s">
        <v>127</v>
      </c>
      <c r="BM128" s="198" t="s">
        <v>222</v>
      </c>
    </row>
    <row r="129" spans="1:65" s="12" customFormat="1" ht="22.9" customHeight="1">
      <c r="B129" s="171"/>
      <c r="C129" s="172"/>
      <c r="D129" s="173" t="s">
        <v>70</v>
      </c>
      <c r="E129" s="185" t="s">
        <v>223</v>
      </c>
      <c r="F129" s="185" t="s">
        <v>224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P130</f>
        <v>0</v>
      </c>
      <c r="Q129" s="179"/>
      <c r="R129" s="180">
        <f>R130</f>
        <v>0</v>
      </c>
      <c r="S129" s="179"/>
      <c r="T129" s="181">
        <f>T130</f>
        <v>0</v>
      </c>
      <c r="AR129" s="182" t="s">
        <v>79</v>
      </c>
      <c r="AT129" s="183" t="s">
        <v>70</v>
      </c>
      <c r="AU129" s="183" t="s">
        <v>79</v>
      </c>
      <c r="AY129" s="182" t="s">
        <v>120</v>
      </c>
      <c r="BK129" s="184">
        <f>BK130</f>
        <v>0</v>
      </c>
    </row>
    <row r="130" spans="1:65" s="2" customFormat="1" ht="21.75" customHeight="1">
      <c r="A130" s="34"/>
      <c r="B130" s="35"/>
      <c r="C130" s="187" t="s">
        <v>225</v>
      </c>
      <c r="D130" s="187" t="s">
        <v>122</v>
      </c>
      <c r="E130" s="188" t="s">
        <v>226</v>
      </c>
      <c r="F130" s="189" t="s">
        <v>227</v>
      </c>
      <c r="G130" s="190" t="s">
        <v>158</v>
      </c>
      <c r="H130" s="191">
        <v>1500.3320000000001</v>
      </c>
      <c r="I130" s="192"/>
      <c r="J130" s="193">
        <f>ROUND(I130*H130,2)</f>
        <v>0</v>
      </c>
      <c r="K130" s="189" t="s">
        <v>126</v>
      </c>
      <c r="L130" s="39"/>
      <c r="M130" s="194" t="s">
        <v>19</v>
      </c>
      <c r="N130" s="195" t="s">
        <v>42</v>
      </c>
      <c r="O130" s="64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127</v>
      </c>
      <c r="AT130" s="198" t="s">
        <v>122</v>
      </c>
      <c r="AU130" s="198" t="s">
        <v>81</v>
      </c>
      <c r="AY130" s="17" t="s">
        <v>120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7" t="s">
        <v>79</v>
      </c>
      <c r="BK130" s="199">
        <f>ROUND(I130*H130,2)</f>
        <v>0</v>
      </c>
      <c r="BL130" s="17" t="s">
        <v>127</v>
      </c>
      <c r="BM130" s="198" t="s">
        <v>228</v>
      </c>
    </row>
    <row r="131" spans="1:65" s="12" customFormat="1" ht="25.9" customHeight="1">
      <c r="B131" s="171"/>
      <c r="C131" s="172"/>
      <c r="D131" s="173" t="s">
        <v>70</v>
      </c>
      <c r="E131" s="174" t="s">
        <v>229</v>
      </c>
      <c r="F131" s="174" t="s">
        <v>230</v>
      </c>
      <c r="G131" s="172"/>
      <c r="H131" s="172"/>
      <c r="I131" s="175"/>
      <c r="J131" s="176">
        <f>BK131</f>
        <v>0</v>
      </c>
      <c r="K131" s="172"/>
      <c r="L131" s="177"/>
      <c r="M131" s="178"/>
      <c r="N131" s="179"/>
      <c r="O131" s="179"/>
      <c r="P131" s="180">
        <f>P132</f>
        <v>0</v>
      </c>
      <c r="Q131" s="179"/>
      <c r="R131" s="180">
        <f>R132</f>
        <v>0</v>
      </c>
      <c r="S131" s="179"/>
      <c r="T131" s="181">
        <f>T132</f>
        <v>0</v>
      </c>
      <c r="AR131" s="182" t="s">
        <v>127</v>
      </c>
      <c r="AT131" s="183" t="s">
        <v>70</v>
      </c>
      <c r="AU131" s="183" t="s">
        <v>71</v>
      </c>
      <c r="AY131" s="182" t="s">
        <v>120</v>
      </c>
      <c r="BK131" s="184">
        <f>BK132</f>
        <v>0</v>
      </c>
    </row>
    <row r="132" spans="1:65" s="2" customFormat="1" ht="16.5" customHeight="1">
      <c r="A132" s="34"/>
      <c r="B132" s="35"/>
      <c r="C132" s="187" t="s">
        <v>231</v>
      </c>
      <c r="D132" s="187" t="s">
        <v>122</v>
      </c>
      <c r="E132" s="188" t="s">
        <v>232</v>
      </c>
      <c r="F132" s="189" t="s">
        <v>233</v>
      </c>
      <c r="G132" s="190" t="s">
        <v>234</v>
      </c>
      <c r="H132" s="191">
        <v>50</v>
      </c>
      <c r="I132" s="192"/>
      <c r="J132" s="193">
        <f>ROUND(I132*H132,2)</f>
        <v>0</v>
      </c>
      <c r="K132" s="189" t="s">
        <v>235</v>
      </c>
      <c r="L132" s="39"/>
      <c r="M132" s="194" t="s">
        <v>19</v>
      </c>
      <c r="N132" s="195" t="s">
        <v>42</v>
      </c>
      <c r="O132" s="64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236</v>
      </c>
      <c r="AT132" s="198" t="s">
        <v>122</v>
      </c>
      <c r="AU132" s="198" t="s">
        <v>79</v>
      </c>
      <c r="AY132" s="17" t="s">
        <v>120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7" t="s">
        <v>79</v>
      </c>
      <c r="BK132" s="199">
        <f>ROUND(I132*H132,2)</f>
        <v>0</v>
      </c>
      <c r="BL132" s="17" t="s">
        <v>236</v>
      </c>
      <c r="BM132" s="198" t="s">
        <v>237</v>
      </c>
    </row>
    <row r="133" spans="1:65" s="12" customFormat="1" ht="25.9" customHeight="1">
      <c r="B133" s="171"/>
      <c r="C133" s="172"/>
      <c r="D133" s="173" t="s">
        <v>70</v>
      </c>
      <c r="E133" s="174" t="s">
        <v>238</v>
      </c>
      <c r="F133" s="174" t="s">
        <v>239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P134+P137+P139+P141</f>
        <v>0</v>
      </c>
      <c r="Q133" s="179"/>
      <c r="R133" s="180">
        <f>R134+R137+R139+R141</f>
        <v>0</v>
      </c>
      <c r="S133" s="179"/>
      <c r="T133" s="181">
        <f>T134+T137+T139+T141</f>
        <v>0</v>
      </c>
      <c r="AR133" s="182" t="s">
        <v>142</v>
      </c>
      <c r="AT133" s="183" t="s">
        <v>70</v>
      </c>
      <c r="AU133" s="183" t="s">
        <v>71</v>
      </c>
      <c r="AY133" s="182" t="s">
        <v>120</v>
      </c>
      <c r="BK133" s="184">
        <f>BK134+BK137+BK139+BK141</f>
        <v>0</v>
      </c>
    </row>
    <row r="134" spans="1:65" s="12" customFormat="1" ht="22.9" customHeight="1">
      <c r="B134" s="171"/>
      <c r="C134" s="172"/>
      <c r="D134" s="173" t="s">
        <v>70</v>
      </c>
      <c r="E134" s="185" t="s">
        <v>240</v>
      </c>
      <c r="F134" s="185" t="s">
        <v>241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SUM(P135:P136)</f>
        <v>0</v>
      </c>
      <c r="Q134" s="179"/>
      <c r="R134" s="180">
        <f>SUM(R135:R136)</f>
        <v>0</v>
      </c>
      <c r="S134" s="179"/>
      <c r="T134" s="181">
        <f>SUM(T135:T136)</f>
        <v>0</v>
      </c>
      <c r="AR134" s="182" t="s">
        <v>142</v>
      </c>
      <c r="AT134" s="183" t="s">
        <v>70</v>
      </c>
      <c r="AU134" s="183" t="s">
        <v>79</v>
      </c>
      <c r="AY134" s="182" t="s">
        <v>120</v>
      </c>
      <c r="BK134" s="184">
        <f>SUM(BK135:BK136)</f>
        <v>0</v>
      </c>
    </row>
    <row r="135" spans="1:65" s="2" customFormat="1" ht="16.5" customHeight="1">
      <c r="A135" s="34"/>
      <c r="B135" s="35"/>
      <c r="C135" s="187" t="s">
        <v>242</v>
      </c>
      <c r="D135" s="187" t="s">
        <v>122</v>
      </c>
      <c r="E135" s="188" t="s">
        <v>243</v>
      </c>
      <c r="F135" s="189" t="s">
        <v>244</v>
      </c>
      <c r="G135" s="190" t="s">
        <v>245</v>
      </c>
      <c r="H135" s="191">
        <v>1</v>
      </c>
      <c r="I135" s="192"/>
      <c r="J135" s="193">
        <f>ROUND(I135*H135,2)</f>
        <v>0</v>
      </c>
      <c r="K135" s="189" t="s">
        <v>19</v>
      </c>
      <c r="L135" s="39"/>
      <c r="M135" s="194" t="s">
        <v>19</v>
      </c>
      <c r="N135" s="195" t="s">
        <v>42</v>
      </c>
      <c r="O135" s="64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246</v>
      </c>
      <c r="AT135" s="198" t="s">
        <v>122</v>
      </c>
      <c r="AU135" s="198" t="s">
        <v>81</v>
      </c>
      <c r="AY135" s="17" t="s">
        <v>120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7" t="s">
        <v>79</v>
      </c>
      <c r="BK135" s="199">
        <f>ROUND(I135*H135,2)</f>
        <v>0</v>
      </c>
      <c r="BL135" s="17" t="s">
        <v>246</v>
      </c>
      <c r="BM135" s="198" t="s">
        <v>247</v>
      </c>
    </row>
    <row r="136" spans="1:65" s="2" customFormat="1" ht="21.75" customHeight="1">
      <c r="A136" s="34"/>
      <c r="B136" s="35"/>
      <c r="C136" s="187" t="s">
        <v>248</v>
      </c>
      <c r="D136" s="187" t="s">
        <v>122</v>
      </c>
      <c r="E136" s="188" t="s">
        <v>249</v>
      </c>
      <c r="F136" s="189" t="s">
        <v>250</v>
      </c>
      <c r="G136" s="190" t="s">
        <v>245</v>
      </c>
      <c r="H136" s="191">
        <v>1</v>
      </c>
      <c r="I136" s="192"/>
      <c r="J136" s="193">
        <f>ROUND(I136*H136,2)</f>
        <v>0</v>
      </c>
      <c r="K136" s="189" t="s">
        <v>19</v>
      </c>
      <c r="L136" s="39"/>
      <c r="M136" s="194" t="s">
        <v>19</v>
      </c>
      <c r="N136" s="195" t="s">
        <v>42</v>
      </c>
      <c r="O136" s="64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246</v>
      </c>
      <c r="AT136" s="198" t="s">
        <v>122</v>
      </c>
      <c r="AU136" s="198" t="s">
        <v>81</v>
      </c>
      <c r="AY136" s="17" t="s">
        <v>120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7" t="s">
        <v>79</v>
      </c>
      <c r="BK136" s="199">
        <f>ROUND(I136*H136,2)</f>
        <v>0</v>
      </c>
      <c r="BL136" s="17" t="s">
        <v>246</v>
      </c>
      <c r="BM136" s="198" t="s">
        <v>251</v>
      </c>
    </row>
    <row r="137" spans="1:65" s="12" customFormat="1" ht="22.9" customHeight="1">
      <c r="B137" s="171"/>
      <c r="C137" s="172"/>
      <c r="D137" s="173" t="s">
        <v>70</v>
      </c>
      <c r="E137" s="185" t="s">
        <v>252</v>
      </c>
      <c r="F137" s="185" t="s">
        <v>253</v>
      </c>
      <c r="G137" s="172"/>
      <c r="H137" s="172"/>
      <c r="I137" s="175"/>
      <c r="J137" s="186">
        <f>BK137</f>
        <v>0</v>
      </c>
      <c r="K137" s="172"/>
      <c r="L137" s="177"/>
      <c r="M137" s="178"/>
      <c r="N137" s="179"/>
      <c r="O137" s="179"/>
      <c r="P137" s="180">
        <f>P138</f>
        <v>0</v>
      </c>
      <c r="Q137" s="179"/>
      <c r="R137" s="180">
        <f>R138</f>
        <v>0</v>
      </c>
      <c r="S137" s="179"/>
      <c r="T137" s="181">
        <f>T138</f>
        <v>0</v>
      </c>
      <c r="AR137" s="182" t="s">
        <v>142</v>
      </c>
      <c r="AT137" s="183" t="s">
        <v>70</v>
      </c>
      <c r="AU137" s="183" t="s">
        <v>79</v>
      </c>
      <c r="AY137" s="182" t="s">
        <v>120</v>
      </c>
      <c r="BK137" s="184">
        <f>BK138</f>
        <v>0</v>
      </c>
    </row>
    <row r="138" spans="1:65" s="2" customFormat="1" ht="21.75" customHeight="1">
      <c r="A138" s="34"/>
      <c r="B138" s="35"/>
      <c r="C138" s="187" t="s">
        <v>254</v>
      </c>
      <c r="D138" s="187" t="s">
        <v>122</v>
      </c>
      <c r="E138" s="188" t="s">
        <v>255</v>
      </c>
      <c r="F138" s="189" t="s">
        <v>256</v>
      </c>
      <c r="G138" s="190" t="s">
        <v>245</v>
      </c>
      <c r="H138" s="191">
        <v>1</v>
      </c>
      <c r="I138" s="192"/>
      <c r="J138" s="193">
        <f>ROUND(I138*H138,2)</f>
        <v>0</v>
      </c>
      <c r="K138" s="189" t="s">
        <v>19</v>
      </c>
      <c r="L138" s="39"/>
      <c r="M138" s="194" t="s">
        <v>19</v>
      </c>
      <c r="N138" s="195" t="s">
        <v>42</v>
      </c>
      <c r="O138" s="64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246</v>
      </c>
      <c r="AT138" s="198" t="s">
        <v>122</v>
      </c>
      <c r="AU138" s="198" t="s">
        <v>81</v>
      </c>
      <c r="AY138" s="17" t="s">
        <v>120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7" t="s">
        <v>79</v>
      </c>
      <c r="BK138" s="199">
        <f>ROUND(I138*H138,2)</f>
        <v>0</v>
      </c>
      <c r="BL138" s="17" t="s">
        <v>246</v>
      </c>
      <c r="BM138" s="198" t="s">
        <v>257</v>
      </c>
    </row>
    <row r="139" spans="1:65" s="12" customFormat="1" ht="22.9" customHeight="1">
      <c r="B139" s="171"/>
      <c r="C139" s="172"/>
      <c r="D139" s="173" t="s">
        <v>70</v>
      </c>
      <c r="E139" s="185" t="s">
        <v>258</v>
      </c>
      <c r="F139" s="185" t="s">
        <v>259</v>
      </c>
      <c r="G139" s="172"/>
      <c r="H139" s="172"/>
      <c r="I139" s="175"/>
      <c r="J139" s="186">
        <f>BK139</f>
        <v>0</v>
      </c>
      <c r="K139" s="172"/>
      <c r="L139" s="177"/>
      <c r="M139" s="178"/>
      <c r="N139" s="179"/>
      <c r="O139" s="179"/>
      <c r="P139" s="180">
        <f>P140</f>
        <v>0</v>
      </c>
      <c r="Q139" s="179"/>
      <c r="R139" s="180">
        <f>R140</f>
        <v>0</v>
      </c>
      <c r="S139" s="179"/>
      <c r="T139" s="181">
        <f>T140</f>
        <v>0</v>
      </c>
      <c r="AR139" s="182" t="s">
        <v>142</v>
      </c>
      <c r="AT139" s="183" t="s">
        <v>70</v>
      </c>
      <c r="AU139" s="183" t="s">
        <v>79</v>
      </c>
      <c r="AY139" s="182" t="s">
        <v>120</v>
      </c>
      <c r="BK139" s="184">
        <f>BK140</f>
        <v>0</v>
      </c>
    </row>
    <row r="140" spans="1:65" s="2" customFormat="1" ht="16.5" customHeight="1">
      <c r="A140" s="34"/>
      <c r="B140" s="35"/>
      <c r="C140" s="187" t="s">
        <v>260</v>
      </c>
      <c r="D140" s="187" t="s">
        <v>122</v>
      </c>
      <c r="E140" s="188" t="s">
        <v>261</v>
      </c>
      <c r="F140" s="189" t="s">
        <v>262</v>
      </c>
      <c r="G140" s="190" t="s">
        <v>245</v>
      </c>
      <c r="H140" s="191">
        <v>1</v>
      </c>
      <c r="I140" s="192"/>
      <c r="J140" s="193">
        <f>ROUND(I140*H140,2)</f>
        <v>0</v>
      </c>
      <c r="K140" s="189" t="s">
        <v>19</v>
      </c>
      <c r="L140" s="39"/>
      <c r="M140" s="194" t="s">
        <v>19</v>
      </c>
      <c r="N140" s="195" t="s">
        <v>42</v>
      </c>
      <c r="O140" s="64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246</v>
      </c>
      <c r="AT140" s="198" t="s">
        <v>122</v>
      </c>
      <c r="AU140" s="198" t="s">
        <v>81</v>
      </c>
      <c r="AY140" s="17" t="s">
        <v>120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7" t="s">
        <v>79</v>
      </c>
      <c r="BK140" s="199">
        <f>ROUND(I140*H140,2)</f>
        <v>0</v>
      </c>
      <c r="BL140" s="17" t="s">
        <v>246</v>
      </c>
      <c r="BM140" s="198" t="s">
        <v>263</v>
      </c>
    </row>
    <row r="141" spans="1:65" s="12" customFormat="1" ht="22.9" customHeight="1">
      <c r="B141" s="171"/>
      <c r="C141" s="172"/>
      <c r="D141" s="173" t="s">
        <v>70</v>
      </c>
      <c r="E141" s="185" t="s">
        <v>264</v>
      </c>
      <c r="F141" s="185" t="s">
        <v>265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P142</f>
        <v>0</v>
      </c>
      <c r="Q141" s="179"/>
      <c r="R141" s="180">
        <f>R142</f>
        <v>0</v>
      </c>
      <c r="S141" s="179"/>
      <c r="T141" s="181">
        <f>T142</f>
        <v>0</v>
      </c>
      <c r="AR141" s="182" t="s">
        <v>142</v>
      </c>
      <c r="AT141" s="183" t="s">
        <v>70</v>
      </c>
      <c r="AU141" s="183" t="s">
        <v>79</v>
      </c>
      <c r="AY141" s="182" t="s">
        <v>120</v>
      </c>
      <c r="BK141" s="184">
        <f>BK142</f>
        <v>0</v>
      </c>
    </row>
    <row r="142" spans="1:65" s="2" customFormat="1" ht="33.75" customHeight="1">
      <c r="A142" s="34"/>
      <c r="B142" s="35"/>
      <c r="C142" s="187" t="s">
        <v>266</v>
      </c>
      <c r="D142" s="187" t="s">
        <v>122</v>
      </c>
      <c r="E142" s="188" t="s">
        <v>267</v>
      </c>
      <c r="F142" s="189" t="s">
        <v>268</v>
      </c>
      <c r="G142" s="190" t="s">
        <v>245</v>
      </c>
      <c r="H142" s="191">
        <v>1</v>
      </c>
      <c r="I142" s="192"/>
      <c r="J142" s="193">
        <f>ROUND(I142*H142,2)</f>
        <v>0</v>
      </c>
      <c r="K142" s="189" t="s">
        <v>19</v>
      </c>
      <c r="L142" s="39"/>
      <c r="M142" s="222" t="s">
        <v>19</v>
      </c>
      <c r="N142" s="223" t="s">
        <v>42</v>
      </c>
      <c r="O142" s="224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246</v>
      </c>
      <c r="AT142" s="198" t="s">
        <v>122</v>
      </c>
      <c r="AU142" s="198" t="s">
        <v>81</v>
      </c>
      <c r="AY142" s="17" t="s">
        <v>120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7" t="s">
        <v>79</v>
      </c>
      <c r="BK142" s="199">
        <f>ROUND(I142*H142,2)</f>
        <v>0</v>
      </c>
      <c r="BL142" s="17" t="s">
        <v>246</v>
      </c>
      <c r="BM142" s="198" t="s">
        <v>269</v>
      </c>
    </row>
    <row r="143" spans="1:65" s="2" customFormat="1" ht="6.95" customHeight="1">
      <c r="A143" s="34"/>
      <c r="B143" s="47"/>
      <c r="C143" s="48"/>
      <c r="D143" s="48"/>
      <c r="E143" s="48"/>
      <c r="F143" s="48"/>
      <c r="G143" s="48"/>
      <c r="H143" s="48"/>
      <c r="I143" s="136"/>
      <c r="J143" s="48"/>
      <c r="K143" s="48"/>
      <c r="L143" s="39"/>
      <c r="M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</sheetData>
  <sheetProtection algorithmName="SHA-512" hashValue="pphFnIzPIDvh0UeUBeKuew+G7MtpteNfL9E70VU4Jfi0sYo8egWlDeZ9YjbTTOBuvXJGnJbbk1Pyxfgl7fmNBA==" saltValue="JK7jN7vSHsdoU5JzPeVIziQHRL9SZ+2KvB+ujveUECV4+FgpESMSGojjyGGOkwMq6a2Iv5rlof0HwjxqzZa4/g==" spinCount="100000" sheet="1" objects="1" scenarios="1" formatColumns="0" formatRows="0" autoFilter="0"/>
  <autoFilter ref="C91:K142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abSelected="1" topLeftCell="A12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1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1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17" t="s">
        <v>84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81</v>
      </c>
    </row>
    <row r="4" spans="1:46" s="1" customFormat="1" ht="24.95" customHeight="1">
      <c r="B4" s="20"/>
      <c r="D4" s="105" t="s">
        <v>85</v>
      </c>
      <c r="I4" s="101"/>
      <c r="L4" s="20"/>
      <c r="M4" s="106" t="s">
        <v>10</v>
      </c>
      <c r="AT4" s="17" t="s">
        <v>4</v>
      </c>
    </row>
    <row r="5" spans="1:46" s="1" customFormat="1" ht="6.95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345" t="str">
        <f>'Rekapitulace stavby'!K6</f>
        <v>Oprava místních komunikací v obci Hradištko</v>
      </c>
      <c r="F7" s="346"/>
      <c r="G7" s="346"/>
      <c r="H7" s="346"/>
      <c r="I7" s="101"/>
      <c r="L7" s="20"/>
    </row>
    <row r="8" spans="1:46" s="2" customFormat="1" ht="12" customHeight="1">
      <c r="A8" s="34"/>
      <c r="B8" s="39"/>
      <c r="C8" s="34"/>
      <c r="D8" s="107" t="s">
        <v>86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7" t="s">
        <v>270</v>
      </c>
      <c r="F9" s="348"/>
      <c r="G9" s="348"/>
      <c r="H9" s="348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>
        <f>'Rekapitulace stavby'!AN8</f>
        <v>0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24</v>
      </c>
      <c r="E14" s="34"/>
      <c r="F14" s="34"/>
      <c r="G14" s="34"/>
      <c r="H14" s="34"/>
      <c r="I14" s="111" t="s">
        <v>25</v>
      </c>
      <c r="J14" s="110" t="s">
        <v>19</v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26</v>
      </c>
      <c r="F15" s="34"/>
      <c r="G15" s="34"/>
      <c r="H15" s="34"/>
      <c r="I15" s="111" t="s">
        <v>27</v>
      </c>
      <c r="J15" s="110" t="s">
        <v>19</v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28</v>
      </c>
      <c r="E17" s="34"/>
      <c r="F17" s="34"/>
      <c r="G17" s="34"/>
      <c r="H17" s="34"/>
      <c r="I17" s="111" t="s">
        <v>25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9" t="str">
        <f>'Rekapitulace stavby'!E14</f>
        <v>Vyplň údaj</v>
      </c>
      <c r="F18" s="350"/>
      <c r="G18" s="350"/>
      <c r="H18" s="350"/>
      <c r="I18" s="111" t="s">
        <v>27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30</v>
      </c>
      <c r="E20" s="34"/>
      <c r="F20" s="34"/>
      <c r="G20" s="34"/>
      <c r="H20" s="34"/>
      <c r="I20" s="111" t="s">
        <v>25</v>
      </c>
      <c r="J20" s="110" t="s">
        <v>19</v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1" t="s">
        <v>27</v>
      </c>
      <c r="J21" s="110" t="s">
        <v>19</v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33</v>
      </c>
      <c r="E23" s="34"/>
      <c r="F23" s="34"/>
      <c r="G23" s="34"/>
      <c r="H23" s="34"/>
      <c r="I23" s="111" t="s">
        <v>25</v>
      </c>
      <c r="J23" s="110" t="s">
        <v>19</v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11" t="s">
        <v>27</v>
      </c>
      <c r="J24" s="110" t="s">
        <v>19</v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35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351" t="s">
        <v>19</v>
      </c>
      <c r="F27" s="351"/>
      <c r="G27" s="351"/>
      <c r="H27" s="351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108"/>
      <c r="J30" s="120">
        <f>ROUND(J92,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2" t="s">
        <v>38</v>
      </c>
      <c r="J32" s="121" t="s">
        <v>40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41</v>
      </c>
      <c r="E33" s="107" t="s">
        <v>42</v>
      </c>
      <c r="F33" s="124">
        <f>ROUND((SUM(BE92:BE142)),  2)</f>
        <v>0</v>
      </c>
      <c r="G33" s="34"/>
      <c r="H33" s="34"/>
      <c r="I33" s="125">
        <v>0.21</v>
      </c>
      <c r="J33" s="124">
        <f>ROUND(((SUM(BE92:BE142))*I33),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7" t="s">
        <v>43</v>
      </c>
      <c r="F34" s="124">
        <f>ROUND((SUM(BF92:BF142)),  2)</f>
        <v>0</v>
      </c>
      <c r="G34" s="34"/>
      <c r="H34" s="34"/>
      <c r="I34" s="125">
        <v>0.15</v>
      </c>
      <c r="J34" s="124">
        <f>ROUND(((SUM(BF92:BF142))*I34),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44</v>
      </c>
      <c r="F35" s="124">
        <f>ROUND((SUM(BG92:BG142)),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7" t="s">
        <v>45</v>
      </c>
      <c r="F36" s="124">
        <f>ROUND((SUM(BH92:BH142)),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7" t="s">
        <v>46</v>
      </c>
      <c r="F37" s="124">
        <f>ROUND((SUM(BI92:BI142)),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88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52" t="str">
        <f>E7</f>
        <v>Oprava místních komunikací v obci Hradištko</v>
      </c>
      <c r="F48" s="353"/>
      <c r="G48" s="353"/>
      <c r="H48" s="353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24" t="str">
        <f>E9</f>
        <v>SO 102 - Ulice Pod Holákem</v>
      </c>
      <c r="F50" s="354"/>
      <c r="G50" s="354"/>
      <c r="H50" s="354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111" t="s">
        <v>23</v>
      </c>
      <c r="J52" s="59">
        <f>IF(J12="","",J12)</f>
        <v>0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>Obec Hradištko, Ve Dvoře 1, 252 09 Hradištko</v>
      </c>
      <c r="G54" s="36"/>
      <c r="H54" s="36"/>
      <c r="I54" s="111" t="s">
        <v>30</v>
      </c>
      <c r="J54" s="32" t="str">
        <f>E21</f>
        <v>NE2D Projekt s.r.o.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111" t="s">
        <v>33</v>
      </c>
      <c r="J55" s="32" t="str">
        <f>E24</f>
        <v>Lukáš Novák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89</v>
      </c>
      <c r="D57" s="141"/>
      <c r="E57" s="141"/>
      <c r="F57" s="141"/>
      <c r="G57" s="141"/>
      <c r="H57" s="141"/>
      <c r="I57" s="142"/>
      <c r="J57" s="143" t="s">
        <v>90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44" t="s">
        <v>69</v>
      </c>
      <c r="D59" s="36"/>
      <c r="E59" s="36"/>
      <c r="F59" s="36"/>
      <c r="G59" s="36"/>
      <c r="H59" s="36"/>
      <c r="I59" s="108"/>
      <c r="J59" s="77">
        <f>J92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91</v>
      </c>
    </row>
    <row r="60" spans="1:47" s="9" customFormat="1" ht="24.95" customHeight="1">
      <c r="B60" s="145"/>
      <c r="C60" s="146"/>
      <c r="D60" s="147" t="s">
        <v>92</v>
      </c>
      <c r="E60" s="148"/>
      <c r="F60" s="148"/>
      <c r="G60" s="148"/>
      <c r="H60" s="148"/>
      <c r="I60" s="149"/>
      <c r="J60" s="150">
        <f>J93</f>
        <v>0</v>
      </c>
      <c r="K60" s="146"/>
      <c r="L60" s="151"/>
    </row>
    <row r="61" spans="1:47" s="10" customFormat="1" ht="19.899999999999999" customHeight="1">
      <c r="B61" s="152"/>
      <c r="C61" s="153"/>
      <c r="D61" s="154" t="s">
        <v>93</v>
      </c>
      <c r="E61" s="155"/>
      <c r="F61" s="155"/>
      <c r="G61" s="155"/>
      <c r="H61" s="155"/>
      <c r="I61" s="156"/>
      <c r="J61" s="157">
        <f>J94</f>
        <v>0</v>
      </c>
      <c r="K61" s="153"/>
      <c r="L61" s="158"/>
    </row>
    <row r="62" spans="1:47" s="10" customFormat="1" ht="19.899999999999999" customHeight="1">
      <c r="B62" s="152"/>
      <c r="C62" s="153"/>
      <c r="D62" s="154" t="s">
        <v>94</v>
      </c>
      <c r="E62" s="155"/>
      <c r="F62" s="155"/>
      <c r="G62" s="155"/>
      <c r="H62" s="155"/>
      <c r="I62" s="156"/>
      <c r="J62" s="157">
        <f>J107</f>
        <v>0</v>
      </c>
      <c r="K62" s="153"/>
      <c r="L62" s="158"/>
    </row>
    <row r="63" spans="1:47" s="10" customFormat="1" ht="19.899999999999999" customHeight="1">
      <c r="B63" s="152"/>
      <c r="C63" s="153"/>
      <c r="D63" s="154" t="s">
        <v>95</v>
      </c>
      <c r="E63" s="155"/>
      <c r="F63" s="155"/>
      <c r="G63" s="155"/>
      <c r="H63" s="155"/>
      <c r="I63" s="156"/>
      <c r="J63" s="157">
        <f>J117</f>
        <v>0</v>
      </c>
      <c r="K63" s="153"/>
      <c r="L63" s="158"/>
    </row>
    <row r="64" spans="1:47" s="10" customFormat="1" ht="19.899999999999999" customHeight="1">
      <c r="B64" s="152"/>
      <c r="C64" s="153"/>
      <c r="D64" s="154" t="s">
        <v>96</v>
      </c>
      <c r="E64" s="155"/>
      <c r="F64" s="155"/>
      <c r="G64" s="155"/>
      <c r="H64" s="155"/>
      <c r="I64" s="156"/>
      <c r="J64" s="157">
        <f>J119</f>
        <v>0</v>
      </c>
      <c r="K64" s="153"/>
      <c r="L64" s="158"/>
    </row>
    <row r="65" spans="1:31" s="10" customFormat="1" ht="19.899999999999999" customHeight="1">
      <c r="B65" s="152"/>
      <c r="C65" s="153"/>
      <c r="D65" s="154" t="s">
        <v>97</v>
      </c>
      <c r="E65" s="155"/>
      <c r="F65" s="155"/>
      <c r="G65" s="155"/>
      <c r="H65" s="155"/>
      <c r="I65" s="156"/>
      <c r="J65" s="157">
        <f>J121</f>
        <v>0</v>
      </c>
      <c r="K65" s="153"/>
      <c r="L65" s="158"/>
    </row>
    <row r="66" spans="1:31" s="10" customFormat="1" ht="19.899999999999999" customHeight="1">
      <c r="B66" s="152"/>
      <c r="C66" s="153"/>
      <c r="D66" s="154" t="s">
        <v>98</v>
      </c>
      <c r="E66" s="155"/>
      <c r="F66" s="155"/>
      <c r="G66" s="155"/>
      <c r="H66" s="155"/>
      <c r="I66" s="156"/>
      <c r="J66" s="157">
        <f>J129</f>
        <v>0</v>
      </c>
      <c r="K66" s="153"/>
      <c r="L66" s="158"/>
    </row>
    <row r="67" spans="1:31" s="9" customFormat="1" ht="24.95" customHeight="1">
      <c r="B67" s="145"/>
      <c r="C67" s="146"/>
      <c r="D67" s="147" t="s">
        <v>99</v>
      </c>
      <c r="E67" s="148"/>
      <c r="F67" s="148"/>
      <c r="G67" s="148"/>
      <c r="H67" s="148"/>
      <c r="I67" s="149"/>
      <c r="J67" s="150">
        <f>J131</f>
        <v>0</v>
      </c>
      <c r="K67" s="146"/>
      <c r="L67" s="151"/>
    </row>
    <row r="68" spans="1:31" s="9" customFormat="1" ht="24.95" customHeight="1">
      <c r="B68" s="145"/>
      <c r="C68" s="146"/>
      <c r="D68" s="147" t="s">
        <v>100</v>
      </c>
      <c r="E68" s="148"/>
      <c r="F68" s="148"/>
      <c r="G68" s="148"/>
      <c r="H68" s="148"/>
      <c r="I68" s="149"/>
      <c r="J68" s="150">
        <f>J133</f>
        <v>0</v>
      </c>
      <c r="K68" s="146"/>
      <c r="L68" s="151"/>
    </row>
    <row r="69" spans="1:31" s="10" customFormat="1" ht="19.899999999999999" customHeight="1">
      <c r="B69" s="152"/>
      <c r="C69" s="153"/>
      <c r="D69" s="154" t="s">
        <v>101</v>
      </c>
      <c r="E69" s="155"/>
      <c r="F69" s="155"/>
      <c r="G69" s="155"/>
      <c r="H69" s="155"/>
      <c r="I69" s="156"/>
      <c r="J69" s="157">
        <f>J134</f>
        <v>0</v>
      </c>
      <c r="K69" s="153"/>
      <c r="L69" s="158"/>
    </row>
    <row r="70" spans="1:31" s="10" customFormat="1" ht="19.899999999999999" customHeight="1">
      <c r="B70" s="152"/>
      <c r="C70" s="153"/>
      <c r="D70" s="154" t="s">
        <v>102</v>
      </c>
      <c r="E70" s="155"/>
      <c r="F70" s="155"/>
      <c r="G70" s="155"/>
      <c r="H70" s="155"/>
      <c r="I70" s="156"/>
      <c r="J70" s="157">
        <f>J137</f>
        <v>0</v>
      </c>
      <c r="K70" s="153"/>
      <c r="L70" s="158"/>
    </row>
    <row r="71" spans="1:31" s="10" customFormat="1" ht="19.899999999999999" customHeight="1">
      <c r="B71" s="152"/>
      <c r="C71" s="153"/>
      <c r="D71" s="154" t="s">
        <v>103</v>
      </c>
      <c r="E71" s="155"/>
      <c r="F71" s="155"/>
      <c r="G71" s="155"/>
      <c r="H71" s="155"/>
      <c r="I71" s="156"/>
      <c r="J71" s="157">
        <f>J139</f>
        <v>0</v>
      </c>
      <c r="K71" s="153"/>
      <c r="L71" s="158"/>
    </row>
    <row r="72" spans="1:31" s="10" customFormat="1" ht="19.899999999999999" customHeight="1">
      <c r="B72" s="152"/>
      <c r="C72" s="153"/>
      <c r="D72" s="154" t="s">
        <v>104</v>
      </c>
      <c r="E72" s="155"/>
      <c r="F72" s="155"/>
      <c r="G72" s="155"/>
      <c r="H72" s="155"/>
      <c r="I72" s="156"/>
      <c r="J72" s="157">
        <f>J141</f>
        <v>0</v>
      </c>
      <c r="K72" s="153"/>
      <c r="L72" s="158"/>
    </row>
    <row r="73" spans="1:31" s="2" customFormat="1" ht="21.75" customHeight="1">
      <c r="A73" s="34"/>
      <c r="B73" s="35"/>
      <c r="C73" s="36"/>
      <c r="D73" s="36"/>
      <c r="E73" s="36"/>
      <c r="F73" s="36"/>
      <c r="G73" s="36"/>
      <c r="H73" s="36"/>
      <c r="I73" s="108"/>
      <c r="J73" s="36"/>
      <c r="K73" s="36"/>
      <c r="L73" s="109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47"/>
      <c r="C74" s="48"/>
      <c r="D74" s="48"/>
      <c r="E74" s="48"/>
      <c r="F74" s="48"/>
      <c r="G74" s="48"/>
      <c r="H74" s="48"/>
      <c r="I74" s="136"/>
      <c r="J74" s="48"/>
      <c r="K74" s="48"/>
      <c r="L74" s="10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8" spans="1:31" s="2" customFormat="1" ht="6.95" customHeight="1">
      <c r="A78" s="34"/>
      <c r="B78" s="49"/>
      <c r="C78" s="50"/>
      <c r="D78" s="50"/>
      <c r="E78" s="50"/>
      <c r="F78" s="50"/>
      <c r="G78" s="50"/>
      <c r="H78" s="50"/>
      <c r="I78" s="139"/>
      <c r="J78" s="50"/>
      <c r="K78" s="50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4.95" customHeight="1">
      <c r="A79" s="34"/>
      <c r="B79" s="35"/>
      <c r="C79" s="23" t="s">
        <v>105</v>
      </c>
      <c r="D79" s="36"/>
      <c r="E79" s="36"/>
      <c r="F79" s="36"/>
      <c r="G79" s="36"/>
      <c r="H79" s="36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108"/>
      <c r="J80" s="36"/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16</v>
      </c>
      <c r="D81" s="36"/>
      <c r="E81" s="36"/>
      <c r="F81" s="36"/>
      <c r="G81" s="36"/>
      <c r="H81" s="36"/>
      <c r="I81" s="108"/>
      <c r="J81" s="36"/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6.5" customHeight="1">
      <c r="A82" s="34"/>
      <c r="B82" s="35"/>
      <c r="C82" s="36"/>
      <c r="D82" s="36"/>
      <c r="E82" s="352" t="str">
        <f>E7</f>
        <v>Oprava místních komunikací v obci Hradištko</v>
      </c>
      <c r="F82" s="353"/>
      <c r="G82" s="353"/>
      <c r="H82" s="353"/>
      <c r="I82" s="108"/>
      <c r="J82" s="36"/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2" customHeight="1">
      <c r="A83" s="34"/>
      <c r="B83" s="35"/>
      <c r="C83" s="29" t="s">
        <v>86</v>
      </c>
      <c r="D83" s="36"/>
      <c r="E83" s="36"/>
      <c r="F83" s="36"/>
      <c r="G83" s="36"/>
      <c r="H83" s="36"/>
      <c r="I83" s="108"/>
      <c r="J83" s="36"/>
      <c r="K83" s="36"/>
      <c r="L83" s="10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6.5" customHeight="1">
      <c r="A84" s="34"/>
      <c r="B84" s="35"/>
      <c r="C84" s="36"/>
      <c r="D84" s="36"/>
      <c r="E84" s="324" t="str">
        <f>E9</f>
        <v>SO 102 - Ulice Pod Holákem</v>
      </c>
      <c r="F84" s="354"/>
      <c r="G84" s="354"/>
      <c r="H84" s="354"/>
      <c r="I84" s="108"/>
      <c r="J84" s="36"/>
      <c r="K84" s="36"/>
      <c r="L84" s="10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6.95" customHeight="1">
      <c r="A85" s="34"/>
      <c r="B85" s="35"/>
      <c r="C85" s="36"/>
      <c r="D85" s="36"/>
      <c r="E85" s="36"/>
      <c r="F85" s="36"/>
      <c r="G85" s="36"/>
      <c r="H85" s="36"/>
      <c r="I85" s="108"/>
      <c r="J85" s="36"/>
      <c r="K85" s="36"/>
      <c r="L85" s="10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2" customHeight="1">
      <c r="A86" s="34"/>
      <c r="B86" s="35"/>
      <c r="C86" s="29" t="s">
        <v>21</v>
      </c>
      <c r="D86" s="36"/>
      <c r="E86" s="36"/>
      <c r="F86" s="27" t="str">
        <f>F12</f>
        <v xml:space="preserve"> </v>
      </c>
      <c r="G86" s="36"/>
      <c r="H86" s="36"/>
      <c r="I86" s="111" t="s">
        <v>23</v>
      </c>
      <c r="J86" s="59">
        <f>IF(J12="","",J12)</f>
        <v>0</v>
      </c>
      <c r="K86" s="36"/>
      <c r="L86" s="10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108"/>
      <c r="J87" s="36"/>
      <c r="K87" s="36"/>
      <c r="L87" s="10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2" customHeight="1">
      <c r="A88" s="34"/>
      <c r="B88" s="35"/>
      <c r="C88" s="29" t="s">
        <v>24</v>
      </c>
      <c r="D88" s="36"/>
      <c r="E88" s="36"/>
      <c r="F88" s="27" t="str">
        <f>E15</f>
        <v>Obec Hradištko, Ve Dvoře 1, 252 09 Hradištko</v>
      </c>
      <c r="G88" s="36"/>
      <c r="H88" s="36"/>
      <c r="I88" s="111" t="s">
        <v>30</v>
      </c>
      <c r="J88" s="32" t="str">
        <f>E21</f>
        <v>NE2D Projekt s.r.o.</v>
      </c>
      <c r="K88" s="36"/>
      <c r="L88" s="10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5.2" customHeight="1">
      <c r="A89" s="34"/>
      <c r="B89" s="35"/>
      <c r="C89" s="29" t="s">
        <v>28</v>
      </c>
      <c r="D89" s="36"/>
      <c r="E89" s="36"/>
      <c r="F89" s="27" t="str">
        <f>IF(E18="","",E18)</f>
        <v>Vyplň údaj</v>
      </c>
      <c r="G89" s="36"/>
      <c r="H89" s="36"/>
      <c r="I89" s="111" t="s">
        <v>33</v>
      </c>
      <c r="J89" s="32" t="str">
        <f>E24</f>
        <v>Lukáš Novák</v>
      </c>
      <c r="K89" s="36"/>
      <c r="L89" s="10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0.35" customHeight="1">
      <c r="A90" s="34"/>
      <c r="B90" s="35"/>
      <c r="C90" s="36"/>
      <c r="D90" s="36"/>
      <c r="E90" s="36"/>
      <c r="F90" s="36"/>
      <c r="G90" s="36"/>
      <c r="H90" s="36"/>
      <c r="I90" s="108"/>
      <c r="J90" s="36"/>
      <c r="K90" s="36"/>
      <c r="L90" s="10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11" customFormat="1" ht="29.25" customHeight="1">
      <c r="A91" s="159"/>
      <c r="B91" s="160"/>
      <c r="C91" s="161" t="s">
        <v>106</v>
      </c>
      <c r="D91" s="162" t="s">
        <v>56</v>
      </c>
      <c r="E91" s="162" t="s">
        <v>52</v>
      </c>
      <c r="F91" s="162" t="s">
        <v>53</v>
      </c>
      <c r="G91" s="162" t="s">
        <v>107</v>
      </c>
      <c r="H91" s="162" t="s">
        <v>108</v>
      </c>
      <c r="I91" s="163" t="s">
        <v>109</v>
      </c>
      <c r="J91" s="162" t="s">
        <v>90</v>
      </c>
      <c r="K91" s="164" t="s">
        <v>110</v>
      </c>
      <c r="L91" s="165"/>
      <c r="M91" s="68" t="s">
        <v>19</v>
      </c>
      <c r="N91" s="69" t="s">
        <v>41</v>
      </c>
      <c r="O91" s="69" t="s">
        <v>111</v>
      </c>
      <c r="P91" s="69" t="s">
        <v>112</v>
      </c>
      <c r="Q91" s="69" t="s">
        <v>113</v>
      </c>
      <c r="R91" s="69" t="s">
        <v>114</v>
      </c>
      <c r="S91" s="69" t="s">
        <v>115</v>
      </c>
      <c r="T91" s="70" t="s">
        <v>116</v>
      </c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</row>
    <row r="92" spans="1:65" s="2" customFormat="1" ht="22.9" customHeight="1">
      <c r="A92" s="34"/>
      <c r="B92" s="35"/>
      <c r="C92" s="75" t="s">
        <v>117</v>
      </c>
      <c r="D92" s="36"/>
      <c r="E92" s="36"/>
      <c r="F92" s="36"/>
      <c r="G92" s="36"/>
      <c r="H92" s="36"/>
      <c r="I92" s="108"/>
      <c r="J92" s="166">
        <f>BK92</f>
        <v>0</v>
      </c>
      <c r="K92" s="36"/>
      <c r="L92" s="39"/>
      <c r="M92" s="71"/>
      <c r="N92" s="167"/>
      <c r="O92" s="72"/>
      <c r="P92" s="168">
        <f>P93+P131+P133</f>
        <v>0</v>
      </c>
      <c r="Q92" s="72"/>
      <c r="R92" s="168">
        <f>R93+R131+R133</f>
        <v>287.89404999999999</v>
      </c>
      <c r="S92" s="72"/>
      <c r="T92" s="169">
        <f>T93+T131+T133</f>
        <v>206.37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70</v>
      </c>
      <c r="AU92" s="17" t="s">
        <v>91</v>
      </c>
      <c r="BK92" s="170">
        <f>BK93+BK131+BK133</f>
        <v>0</v>
      </c>
    </row>
    <row r="93" spans="1:65" s="12" customFormat="1" ht="25.9" customHeight="1">
      <c r="B93" s="171"/>
      <c r="C93" s="172"/>
      <c r="D93" s="173" t="s">
        <v>70</v>
      </c>
      <c r="E93" s="174" t="s">
        <v>118</v>
      </c>
      <c r="F93" s="174" t="s">
        <v>119</v>
      </c>
      <c r="G93" s="172"/>
      <c r="H93" s="172"/>
      <c r="I93" s="175"/>
      <c r="J93" s="176">
        <f>BK93</f>
        <v>0</v>
      </c>
      <c r="K93" s="172"/>
      <c r="L93" s="177"/>
      <c r="M93" s="178"/>
      <c r="N93" s="179"/>
      <c r="O93" s="179"/>
      <c r="P93" s="180">
        <f>P94+P107+P117+P119+P121+P129</f>
        <v>0</v>
      </c>
      <c r="Q93" s="179"/>
      <c r="R93" s="180">
        <f>R94+R107+R117+R119+R121+R129</f>
        <v>287.89404999999999</v>
      </c>
      <c r="S93" s="179"/>
      <c r="T93" s="181">
        <f>T94+T107+T117+T119+T121+T129</f>
        <v>206.37</v>
      </c>
      <c r="AR93" s="182" t="s">
        <v>79</v>
      </c>
      <c r="AT93" s="183" t="s">
        <v>70</v>
      </c>
      <c r="AU93" s="183" t="s">
        <v>71</v>
      </c>
      <c r="AY93" s="182" t="s">
        <v>120</v>
      </c>
      <c r="BK93" s="184">
        <f>BK94+BK107+BK117+BK119+BK121+BK129</f>
        <v>0</v>
      </c>
    </row>
    <row r="94" spans="1:65" s="12" customFormat="1" ht="22.9" customHeight="1">
      <c r="B94" s="171"/>
      <c r="C94" s="172"/>
      <c r="D94" s="173" t="s">
        <v>70</v>
      </c>
      <c r="E94" s="185" t="s">
        <v>79</v>
      </c>
      <c r="F94" s="185" t="s">
        <v>121</v>
      </c>
      <c r="G94" s="172"/>
      <c r="H94" s="172"/>
      <c r="I94" s="175"/>
      <c r="J94" s="186">
        <f>BK94</f>
        <v>0</v>
      </c>
      <c r="K94" s="172"/>
      <c r="L94" s="177"/>
      <c r="M94" s="178"/>
      <c r="N94" s="179"/>
      <c r="O94" s="179"/>
      <c r="P94" s="180">
        <f>SUM(P95:P106)</f>
        <v>0</v>
      </c>
      <c r="Q94" s="179"/>
      <c r="R94" s="180">
        <f>SUM(R95:R106)</f>
        <v>4.6350000000000002E-2</v>
      </c>
      <c r="S94" s="179"/>
      <c r="T94" s="181">
        <f>SUM(T95:T106)</f>
        <v>206.37</v>
      </c>
      <c r="AR94" s="182" t="s">
        <v>79</v>
      </c>
      <c r="AT94" s="183" t="s">
        <v>70</v>
      </c>
      <c r="AU94" s="183" t="s">
        <v>79</v>
      </c>
      <c r="AY94" s="182" t="s">
        <v>120</v>
      </c>
      <c r="BK94" s="184">
        <f>SUM(BK95:BK106)</f>
        <v>0</v>
      </c>
    </row>
    <row r="95" spans="1:65" s="2" customFormat="1" ht="33" customHeight="1">
      <c r="A95" s="34"/>
      <c r="B95" s="35"/>
      <c r="C95" s="187" t="s">
        <v>79</v>
      </c>
      <c r="D95" s="187" t="s">
        <v>122</v>
      </c>
      <c r="E95" s="188" t="s">
        <v>123</v>
      </c>
      <c r="F95" s="189" t="s">
        <v>124</v>
      </c>
      <c r="G95" s="190" t="s">
        <v>125</v>
      </c>
      <c r="H95" s="191">
        <v>257</v>
      </c>
      <c r="I95" s="192"/>
      <c r="J95" s="193">
        <f>ROUND(I95*H95,2)</f>
        <v>0</v>
      </c>
      <c r="K95" s="189" t="s">
        <v>126</v>
      </c>
      <c r="L95" s="39"/>
      <c r="M95" s="194" t="s">
        <v>19</v>
      </c>
      <c r="N95" s="195" t="s">
        <v>42</v>
      </c>
      <c r="O95" s="64"/>
      <c r="P95" s="196">
        <f>O95*H95</f>
        <v>0</v>
      </c>
      <c r="Q95" s="196">
        <v>0</v>
      </c>
      <c r="R95" s="196">
        <f>Q95*H95</f>
        <v>0</v>
      </c>
      <c r="S95" s="196">
        <v>0.28999999999999998</v>
      </c>
      <c r="T95" s="197">
        <f>S95*H95</f>
        <v>74.53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98" t="s">
        <v>127</v>
      </c>
      <c r="AT95" s="198" t="s">
        <v>122</v>
      </c>
      <c r="AU95" s="198" t="s">
        <v>81</v>
      </c>
      <c r="AY95" s="17" t="s">
        <v>120</v>
      </c>
      <c r="BE95" s="199">
        <f>IF(N95="základní",J95,0)</f>
        <v>0</v>
      </c>
      <c r="BF95" s="199">
        <f>IF(N95="snížená",J95,0)</f>
        <v>0</v>
      </c>
      <c r="BG95" s="199">
        <f>IF(N95="zákl. přenesená",J95,0)</f>
        <v>0</v>
      </c>
      <c r="BH95" s="199">
        <f>IF(N95="sníž. přenesená",J95,0)</f>
        <v>0</v>
      </c>
      <c r="BI95" s="199">
        <f>IF(N95="nulová",J95,0)</f>
        <v>0</v>
      </c>
      <c r="BJ95" s="17" t="s">
        <v>79</v>
      </c>
      <c r="BK95" s="199">
        <f>ROUND(I95*H95,2)</f>
        <v>0</v>
      </c>
      <c r="BL95" s="17" t="s">
        <v>127</v>
      </c>
      <c r="BM95" s="198" t="s">
        <v>271</v>
      </c>
    </row>
    <row r="96" spans="1:65" s="2" customFormat="1" ht="21.75" customHeight="1">
      <c r="A96" s="34"/>
      <c r="B96" s="35"/>
      <c r="C96" s="187" t="s">
        <v>81</v>
      </c>
      <c r="D96" s="187" t="s">
        <v>122</v>
      </c>
      <c r="E96" s="188" t="s">
        <v>129</v>
      </c>
      <c r="F96" s="189" t="s">
        <v>130</v>
      </c>
      <c r="G96" s="190" t="s">
        <v>125</v>
      </c>
      <c r="H96" s="191">
        <v>515</v>
      </c>
      <c r="I96" s="192"/>
      <c r="J96" s="193">
        <f>ROUND(I96*H96,2)</f>
        <v>0</v>
      </c>
      <c r="K96" s="189" t="s">
        <v>126</v>
      </c>
      <c r="L96" s="39"/>
      <c r="M96" s="194" t="s">
        <v>19</v>
      </c>
      <c r="N96" s="195" t="s">
        <v>42</v>
      </c>
      <c r="O96" s="64"/>
      <c r="P96" s="196">
        <f>O96*H96</f>
        <v>0</v>
      </c>
      <c r="Q96" s="196">
        <v>9.0000000000000006E-5</v>
      </c>
      <c r="R96" s="196">
        <f>Q96*H96</f>
        <v>4.6350000000000002E-2</v>
      </c>
      <c r="S96" s="196">
        <v>0.25600000000000001</v>
      </c>
      <c r="T96" s="197">
        <f>S96*H96</f>
        <v>131.84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98" t="s">
        <v>127</v>
      </c>
      <c r="AT96" s="198" t="s">
        <v>122</v>
      </c>
      <c r="AU96" s="198" t="s">
        <v>81</v>
      </c>
      <c r="AY96" s="17" t="s">
        <v>120</v>
      </c>
      <c r="BE96" s="199">
        <f>IF(N96="základní",J96,0)</f>
        <v>0</v>
      </c>
      <c r="BF96" s="199">
        <f>IF(N96="snížená",J96,0)</f>
        <v>0</v>
      </c>
      <c r="BG96" s="199">
        <f>IF(N96="zákl. přenesená",J96,0)</f>
        <v>0</v>
      </c>
      <c r="BH96" s="199">
        <f>IF(N96="sníž. přenesená",J96,0)</f>
        <v>0</v>
      </c>
      <c r="BI96" s="199">
        <f>IF(N96="nulová",J96,0)</f>
        <v>0</v>
      </c>
      <c r="BJ96" s="17" t="s">
        <v>79</v>
      </c>
      <c r="BK96" s="199">
        <f>ROUND(I96*H96,2)</f>
        <v>0</v>
      </c>
      <c r="BL96" s="17" t="s">
        <v>127</v>
      </c>
      <c r="BM96" s="198" t="s">
        <v>272</v>
      </c>
    </row>
    <row r="97" spans="1:65" s="2" customFormat="1" ht="16.5" customHeight="1">
      <c r="A97" s="34"/>
      <c r="B97" s="35"/>
      <c r="C97" s="187" t="s">
        <v>132</v>
      </c>
      <c r="D97" s="187" t="s">
        <v>122</v>
      </c>
      <c r="E97" s="188" t="s">
        <v>133</v>
      </c>
      <c r="F97" s="189" t="s">
        <v>134</v>
      </c>
      <c r="G97" s="190" t="s">
        <v>135</v>
      </c>
      <c r="H97" s="191">
        <v>14.8</v>
      </c>
      <c r="I97" s="192"/>
      <c r="J97" s="193">
        <f>ROUND(I97*H97,2)</f>
        <v>0</v>
      </c>
      <c r="K97" s="189" t="s">
        <v>126</v>
      </c>
      <c r="L97" s="39"/>
      <c r="M97" s="194" t="s">
        <v>19</v>
      </c>
      <c r="N97" s="195" t="s">
        <v>42</v>
      </c>
      <c r="O97" s="64"/>
      <c r="P97" s="196">
        <f>O97*H97</f>
        <v>0</v>
      </c>
      <c r="Q97" s="196">
        <v>0</v>
      </c>
      <c r="R97" s="196">
        <f>Q97*H97</f>
        <v>0</v>
      </c>
      <c r="S97" s="196">
        <v>0</v>
      </c>
      <c r="T97" s="197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98" t="s">
        <v>127</v>
      </c>
      <c r="AT97" s="198" t="s">
        <v>122</v>
      </c>
      <c r="AU97" s="198" t="s">
        <v>81</v>
      </c>
      <c r="AY97" s="17" t="s">
        <v>120</v>
      </c>
      <c r="BE97" s="199">
        <f>IF(N97="základní",J97,0)</f>
        <v>0</v>
      </c>
      <c r="BF97" s="199">
        <f>IF(N97="snížená",J97,0)</f>
        <v>0</v>
      </c>
      <c r="BG97" s="199">
        <f>IF(N97="zákl. přenesená",J97,0)</f>
        <v>0</v>
      </c>
      <c r="BH97" s="199">
        <f>IF(N97="sníž. přenesená",J97,0)</f>
        <v>0</v>
      </c>
      <c r="BI97" s="199">
        <f>IF(N97="nulová",J97,0)</f>
        <v>0</v>
      </c>
      <c r="BJ97" s="17" t="s">
        <v>79</v>
      </c>
      <c r="BK97" s="199">
        <f>ROUND(I97*H97,2)</f>
        <v>0</v>
      </c>
      <c r="BL97" s="17" t="s">
        <v>127</v>
      </c>
      <c r="BM97" s="198" t="s">
        <v>273</v>
      </c>
    </row>
    <row r="98" spans="1:65" s="13" customFormat="1" ht="11.25">
      <c r="B98" s="200"/>
      <c r="C98" s="201"/>
      <c r="D98" s="202" t="s">
        <v>137</v>
      </c>
      <c r="E98" s="203" t="s">
        <v>19</v>
      </c>
      <c r="F98" s="204" t="s">
        <v>274</v>
      </c>
      <c r="G98" s="201"/>
      <c r="H98" s="205">
        <v>14.8</v>
      </c>
      <c r="I98" s="206"/>
      <c r="J98" s="201"/>
      <c r="K98" s="201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137</v>
      </c>
      <c r="AU98" s="211" t="s">
        <v>81</v>
      </c>
      <c r="AV98" s="13" t="s">
        <v>81</v>
      </c>
      <c r="AW98" s="13" t="s">
        <v>32</v>
      </c>
      <c r="AX98" s="13" t="s">
        <v>79</v>
      </c>
      <c r="AY98" s="211" t="s">
        <v>120</v>
      </c>
    </row>
    <row r="99" spans="1:65" s="2" customFormat="1" ht="33" customHeight="1">
      <c r="A99" s="34"/>
      <c r="B99" s="35"/>
      <c r="C99" s="187" t="s">
        <v>127</v>
      </c>
      <c r="D99" s="187" t="s">
        <v>122</v>
      </c>
      <c r="E99" s="188" t="s">
        <v>139</v>
      </c>
      <c r="F99" s="189" t="s">
        <v>140</v>
      </c>
      <c r="G99" s="190" t="s">
        <v>135</v>
      </c>
      <c r="H99" s="191">
        <v>14.8</v>
      </c>
      <c r="I99" s="192"/>
      <c r="J99" s="193">
        <f>ROUND(I99*H99,2)</f>
        <v>0</v>
      </c>
      <c r="K99" s="189" t="s">
        <v>126</v>
      </c>
      <c r="L99" s="39"/>
      <c r="M99" s="194" t="s">
        <v>19</v>
      </c>
      <c r="N99" s="195" t="s">
        <v>42</v>
      </c>
      <c r="O99" s="64"/>
      <c r="P99" s="196">
        <f>O99*H99</f>
        <v>0</v>
      </c>
      <c r="Q99" s="196">
        <v>0</v>
      </c>
      <c r="R99" s="196">
        <f>Q99*H99</f>
        <v>0</v>
      </c>
      <c r="S99" s="196">
        <v>0</v>
      </c>
      <c r="T99" s="197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98" t="s">
        <v>127</v>
      </c>
      <c r="AT99" s="198" t="s">
        <v>122</v>
      </c>
      <c r="AU99" s="198" t="s">
        <v>81</v>
      </c>
      <c r="AY99" s="17" t="s">
        <v>120</v>
      </c>
      <c r="BE99" s="199">
        <f>IF(N99="základní",J99,0)</f>
        <v>0</v>
      </c>
      <c r="BF99" s="199">
        <f>IF(N99="snížená",J99,0)</f>
        <v>0</v>
      </c>
      <c r="BG99" s="199">
        <f>IF(N99="zákl. přenesená",J99,0)</f>
        <v>0</v>
      </c>
      <c r="BH99" s="199">
        <f>IF(N99="sníž. přenesená",J99,0)</f>
        <v>0</v>
      </c>
      <c r="BI99" s="199">
        <f>IF(N99="nulová",J99,0)</f>
        <v>0</v>
      </c>
      <c r="BJ99" s="17" t="s">
        <v>79</v>
      </c>
      <c r="BK99" s="199">
        <f>ROUND(I99*H99,2)</f>
        <v>0</v>
      </c>
      <c r="BL99" s="17" t="s">
        <v>127</v>
      </c>
      <c r="BM99" s="198" t="s">
        <v>275</v>
      </c>
    </row>
    <row r="100" spans="1:65" s="2" customFormat="1" ht="33" customHeight="1">
      <c r="A100" s="34"/>
      <c r="B100" s="35"/>
      <c r="C100" s="187" t="s">
        <v>142</v>
      </c>
      <c r="D100" s="187" t="s">
        <v>122</v>
      </c>
      <c r="E100" s="188" t="s">
        <v>143</v>
      </c>
      <c r="F100" s="189" t="s">
        <v>144</v>
      </c>
      <c r="G100" s="190" t="s">
        <v>135</v>
      </c>
      <c r="H100" s="191">
        <v>148</v>
      </c>
      <c r="I100" s="192"/>
      <c r="J100" s="193">
        <f>ROUND(I100*H100,2)</f>
        <v>0</v>
      </c>
      <c r="K100" s="189" t="s">
        <v>126</v>
      </c>
      <c r="L100" s="39"/>
      <c r="M100" s="194" t="s">
        <v>19</v>
      </c>
      <c r="N100" s="195" t="s">
        <v>42</v>
      </c>
      <c r="O100" s="64"/>
      <c r="P100" s="196">
        <f>O100*H100</f>
        <v>0</v>
      </c>
      <c r="Q100" s="196">
        <v>0</v>
      </c>
      <c r="R100" s="196">
        <f>Q100*H100</f>
        <v>0</v>
      </c>
      <c r="S100" s="196">
        <v>0</v>
      </c>
      <c r="T100" s="197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98" t="s">
        <v>127</v>
      </c>
      <c r="AT100" s="198" t="s">
        <v>122</v>
      </c>
      <c r="AU100" s="198" t="s">
        <v>81</v>
      </c>
      <c r="AY100" s="17" t="s">
        <v>120</v>
      </c>
      <c r="BE100" s="199">
        <f>IF(N100="základní",J100,0)</f>
        <v>0</v>
      </c>
      <c r="BF100" s="199">
        <f>IF(N100="snížená",J100,0)</f>
        <v>0</v>
      </c>
      <c r="BG100" s="199">
        <f>IF(N100="zákl. přenesená",J100,0)</f>
        <v>0</v>
      </c>
      <c r="BH100" s="199">
        <f>IF(N100="sníž. přenesená",J100,0)</f>
        <v>0</v>
      </c>
      <c r="BI100" s="199">
        <f>IF(N100="nulová",J100,0)</f>
        <v>0</v>
      </c>
      <c r="BJ100" s="17" t="s">
        <v>79</v>
      </c>
      <c r="BK100" s="199">
        <f>ROUND(I100*H100,2)</f>
        <v>0</v>
      </c>
      <c r="BL100" s="17" t="s">
        <v>127</v>
      </c>
      <c r="BM100" s="198" t="s">
        <v>276</v>
      </c>
    </row>
    <row r="101" spans="1:65" s="13" customFormat="1" ht="11.25">
      <c r="B101" s="200"/>
      <c r="C101" s="201"/>
      <c r="D101" s="202" t="s">
        <v>137</v>
      </c>
      <c r="E101" s="203" t="s">
        <v>19</v>
      </c>
      <c r="F101" s="204" t="s">
        <v>277</v>
      </c>
      <c r="G101" s="201"/>
      <c r="H101" s="205">
        <v>148</v>
      </c>
      <c r="I101" s="206"/>
      <c r="J101" s="201"/>
      <c r="K101" s="201"/>
      <c r="L101" s="207"/>
      <c r="M101" s="208"/>
      <c r="N101" s="209"/>
      <c r="O101" s="209"/>
      <c r="P101" s="209"/>
      <c r="Q101" s="209"/>
      <c r="R101" s="209"/>
      <c r="S101" s="209"/>
      <c r="T101" s="210"/>
      <c r="AT101" s="211" t="s">
        <v>137</v>
      </c>
      <c r="AU101" s="211" t="s">
        <v>81</v>
      </c>
      <c r="AV101" s="13" t="s">
        <v>81</v>
      </c>
      <c r="AW101" s="13" t="s">
        <v>32</v>
      </c>
      <c r="AX101" s="13" t="s">
        <v>79</v>
      </c>
      <c r="AY101" s="211" t="s">
        <v>120</v>
      </c>
    </row>
    <row r="102" spans="1:65" s="2" customFormat="1" ht="21.75" customHeight="1">
      <c r="A102" s="34"/>
      <c r="B102" s="35"/>
      <c r="C102" s="187" t="s">
        <v>147</v>
      </c>
      <c r="D102" s="187" t="s">
        <v>122</v>
      </c>
      <c r="E102" s="188" t="s">
        <v>148</v>
      </c>
      <c r="F102" s="189" t="s">
        <v>149</v>
      </c>
      <c r="G102" s="190" t="s">
        <v>135</v>
      </c>
      <c r="H102" s="191">
        <v>14.8</v>
      </c>
      <c r="I102" s="192"/>
      <c r="J102" s="193">
        <f>ROUND(I102*H102,2)</f>
        <v>0</v>
      </c>
      <c r="K102" s="189" t="s">
        <v>126</v>
      </c>
      <c r="L102" s="39"/>
      <c r="M102" s="194" t="s">
        <v>19</v>
      </c>
      <c r="N102" s="195" t="s">
        <v>42</v>
      </c>
      <c r="O102" s="64"/>
      <c r="P102" s="196">
        <f>O102*H102</f>
        <v>0</v>
      </c>
      <c r="Q102" s="196">
        <v>0</v>
      </c>
      <c r="R102" s="196">
        <f>Q102*H102</f>
        <v>0</v>
      </c>
      <c r="S102" s="196">
        <v>0</v>
      </c>
      <c r="T102" s="197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98" t="s">
        <v>127</v>
      </c>
      <c r="AT102" s="198" t="s">
        <v>122</v>
      </c>
      <c r="AU102" s="198" t="s">
        <v>81</v>
      </c>
      <c r="AY102" s="17" t="s">
        <v>120</v>
      </c>
      <c r="BE102" s="199">
        <f>IF(N102="základní",J102,0)</f>
        <v>0</v>
      </c>
      <c r="BF102" s="199">
        <f>IF(N102="snížená",J102,0)</f>
        <v>0</v>
      </c>
      <c r="BG102" s="199">
        <f>IF(N102="zákl. přenesená",J102,0)</f>
        <v>0</v>
      </c>
      <c r="BH102" s="199">
        <f>IF(N102="sníž. přenesená",J102,0)</f>
        <v>0</v>
      </c>
      <c r="BI102" s="199">
        <f>IF(N102="nulová",J102,0)</f>
        <v>0</v>
      </c>
      <c r="BJ102" s="17" t="s">
        <v>79</v>
      </c>
      <c r="BK102" s="199">
        <f>ROUND(I102*H102,2)</f>
        <v>0</v>
      </c>
      <c r="BL102" s="17" t="s">
        <v>127</v>
      </c>
      <c r="BM102" s="198" t="s">
        <v>278</v>
      </c>
    </row>
    <row r="103" spans="1:65" s="2" customFormat="1" ht="21.75" customHeight="1">
      <c r="A103" s="34"/>
      <c r="B103" s="35"/>
      <c r="C103" s="187" t="s">
        <v>151</v>
      </c>
      <c r="D103" s="187" t="s">
        <v>122</v>
      </c>
      <c r="E103" s="188" t="s">
        <v>162</v>
      </c>
      <c r="F103" s="189" t="s">
        <v>163</v>
      </c>
      <c r="G103" s="190" t="s">
        <v>135</v>
      </c>
      <c r="H103" s="191">
        <v>14.8</v>
      </c>
      <c r="I103" s="192"/>
      <c r="J103" s="193">
        <f>ROUND(I103*H103,2)</f>
        <v>0</v>
      </c>
      <c r="K103" s="189" t="s">
        <v>126</v>
      </c>
      <c r="L103" s="39"/>
      <c r="M103" s="194" t="s">
        <v>19</v>
      </c>
      <c r="N103" s="195" t="s">
        <v>42</v>
      </c>
      <c r="O103" s="64"/>
      <c r="P103" s="196">
        <f>O103*H103</f>
        <v>0</v>
      </c>
      <c r="Q103" s="196">
        <v>0</v>
      </c>
      <c r="R103" s="196">
        <f>Q103*H103</f>
        <v>0</v>
      </c>
      <c r="S103" s="196">
        <v>0</v>
      </c>
      <c r="T103" s="197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98" t="s">
        <v>127</v>
      </c>
      <c r="AT103" s="198" t="s">
        <v>122</v>
      </c>
      <c r="AU103" s="198" t="s">
        <v>81</v>
      </c>
      <c r="AY103" s="17" t="s">
        <v>120</v>
      </c>
      <c r="BE103" s="199">
        <f>IF(N103="základní",J103,0)</f>
        <v>0</v>
      </c>
      <c r="BF103" s="199">
        <f>IF(N103="snížená",J103,0)</f>
        <v>0</v>
      </c>
      <c r="BG103" s="199">
        <f>IF(N103="zákl. přenesená",J103,0)</f>
        <v>0</v>
      </c>
      <c r="BH103" s="199">
        <f>IF(N103="sníž. přenesená",J103,0)</f>
        <v>0</v>
      </c>
      <c r="BI103" s="199">
        <f>IF(N103="nulová",J103,0)</f>
        <v>0</v>
      </c>
      <c r="BJ103" s="17" t="s">
        <v>79</v>
      </c>
      <c r="BK103" s="199">
        <f>ROUND(I103*H103,2)</f>
        <v>0</v>
      </c>
      <c r="BL103" s="17" t="s">
        <v>127</v>
      </c>
      <c r="BM103" s="198" t="s">
        <v>279</v>
      </c>
    </row>
    <row r="104" spans="1:65" s="2" customFormat="1" ht="21.75" customHeight="1">
      <c r="A104" s="34"/>
      <c r="B104" s="35"/>
      <c r="C104" s="187" t="s">
        <v>155</v>
      </c>
      <c r="D104" s="187" t="s">
        <v>122</v>
      </c>
      <c r="E104" s="188" t="s">
        <v>156</v>
      </c>
      <c r="F104" s="189" t="s">
        <v>157</v>
      </c>
      <c r="G104" s="190" t="s">
        <v>158</v>
      </c>
      <c r="H104" s="191">
        <v>26.64</v>
      </c>
      <c r="I104" s="192"/>
      <c r="J104" s="193">
        <f>ROUND(I104*H104,2)</f>
        <v>0</v>
      </c>
      <c r="K104" s="189" t="s">
        <v>126</v>
      </c>
      <c r="L104" s="39"/>
      <c r="M104" s="194" t="s">
        <v>19</v>
      </c>
      <c r="N104" s="195" t="s">
        <v>42</v>
      </c>
      <c r="O104" s="64"/>
      <c r="P104" s="196">
        <f>O104*H104</f>
        <v>0</v>
      </c>
      <c r="Q104" s="196">
        <v>0</v>
      </c>
      <c r="R104" s="196">
        <f>Q104*H104</f>
        <v>0</v>
      </c>
      <c r="S104" s="196">
        <v>0</v>
      </c>
      <c r="T104" s="197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98" t="s">
        <v>127</v>
      </c>
      <c r="AT104" s="198" t="s">
        <v>122</v>
      </c>
      <c r="AU104" s="198" t="s">
        <v>81</v>
      </c>
      <c r="AY104" s="17" t="s">
        <v>120</v>
      </c>
      <c r="BE104" s="199">
        <f>IF(N104="základní",J104,0)</f>
        <v>0</v>
      </c>
      <c r="BF104" s="199">
        <f>IF(N104="snížená",J104,0)</f>
        <v>0</v>
      </c>
      <c r="BG104" s="199">
        <f>IF(N104="zákl. přenesená",J104,0)</f>
        <v>0</v>
      </c>
      <c r="BH104" s="199">
        <f>IF(N104="sníž. přenesená",J104,0)</f>
        <v>0</v>
      </c>
      <c r="BI104" s="199">
        <f>IF(N104="nulová",J104,0)</f>
        <v>0</v>
      </c>
      <c r="BJ104" s="17" t="s">
        <v>79</v>
      </c>
      <c r="BK104" s="199">
        <f>ROUND(I104*H104,2)</f>
        <v>0</v>
      </c>
      <c r="BL104" s="17" t="s">
        <v>127</v>
      </c>
      <c r="BM104" s="198" t="s">
        <v>280</v>
      </c>
    </row>
    <row r="105" spans="1:65" s="13" customFormat="1" ht="11.25">
      <c r="B105" s="200"/>
      <c r="C105" s="201"/>
      <c r="D105" s="202" t="s">
        <v>137</v>
      </c>
      <c r="E105" s="203" t="s">
        <v>19</v>
      </c>
      <c r="F105" s="204" t="s">
        <v>281</v>
      </c>
      <c r="G105" s="201"/>
      <c r="H105" s="205">
        <v>26.64</v>
      </c>
      <c r="I105" s="206"/>
      <c r="J105" s="201"/>
      <c r="K105" s="201"/>
      <c r="L105" s="207"/>
      <c r="M105" s="208"/>
      <c r="N105" s="209"/>
      <c r="O105" s="209"/>
      <c r="P105" s="209"/>
      <c r="Q105" s="209"/>
      <c r="R105" s="209"/>
      <c r="S105" s="209"/>
      <c r="T105" s="210"/>
      <c r="AT105" s="211" t="s">
        <v>137</v>
      </c>
      <c r="AU105" s="211" t="s">
        <v>81</v>
      </c>
      <c r="AV105" s="13" t="s">
        <v>81</v>
      </c>
      <c r="AW105" s="13" t="s">
        <v>32</v>
      </c>
      <c r="AX105" s="13" t="s">
        <v>79</v>
      </c>
      <c r="AY105" s="211" t="s">
        <v>120</v>
      </c>
    </row>
    <row r="106" spans="1:65" s="2" customFormat="1" ht="21.75" customHeight="1">
      <c r="A106" s="34"/>
      <c r="B106" s="35"/>
      <c r="C106" s="187" t="s">
        <v>161</v>
      </c>
      <c r="D106" s="187" t="s">
        <v>122</v>
      </c>
      <c r="E106" s="188" t="s">
        <v>152</v>
      </c>
      <c r="F106" s="189" t="s">
        <v>153</v>
      </c>
      <c r="G106" s="190" t="s">
        <v>125</v>
      </c>
      <c r="H106" s="191">
        <v>257</v>
      </c>
      <c r="I106" s="192"/>
      <c r="J106" s="193">
        <f>ROUND(I106*H106,2)</f>
        <v>0</v>
      </c>
      <c r="K106" s="189" t="s">
        <v>126</v>
      </c>
      <c r="L106" s="39"/>
      <c r="M106" s="194" t="s">
        <v>19</v>
      </c>
      <c r="N106" s="195" t="s">
        <v>42</v>
      </c>
      <c r="O106" s="64"/>
      <c r="P106" s="196">
        <f>O106*H106</f>
        <v>0</v>
      </c>
      <c r="Q106" s="196">
        <v>0</v>
      </c>
      <c r="R106" s="196">
        <f>Q106*H106</f>
        <v>0</v>
      </c>
      <c r="S106" s="196">
        <v>0</v>
      </c>
      <c r="T106" s="197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98" t="s">
        <v>127</v>
      </c>
      <c r="AT106" s="198" t="s">
        <v>122</v>
      </c>
      <c r="AU106" s="198" t="s">
        <v>81</v>
      </c>
      <c r="AY106" s="17" t="s">
        <v>120</v>
      </c>
      <c r="BE106" s="199">
        <f>IF(N106="základní",J106,0)</f>
        <v>0</v>
      </c>
      <c r="BF106" s="199">
        <f>IF(N106="snížená",J106,0)</f>
        <v>0</v>
      </c>
      <c r="BG106" s="199">
        <f>IF(N106="zákl. přenesená",J106,0)</f>
        <v>0</v>
      </c>
      <c r="BH106" s="199">
        <f>IF(N106="sníž. přenesená",J106,0)</f>
        <v>0</v>
      </c>
      <c r="BI106" s="199">
        <f>IF(N106="nulová",J106,0)</f>
        <v>0</v>
      </c>
      <c r="BJ106" s="17" t="s">
        <v>79</v>
      </c>
      <c r="BK106" s="199">
        <f>ROUND(I106*H106,2)</f>
        <v>0</v>
      </c>
      <c r="BL106" s="17" t="s">
        <v>127</v>
      </c>
      <c r="BM106" s="198" t="s">
        <v>282</v>
      </c>
    </row>
    <row r="107" spans="1:65" s="12" customFormat="1" ht="22.9" customHeight="1">
      <c r="B107" s="171"/>
      <c r="C107" s="172"/>
      <c r="D107" s="173" t="s">
        <v>70</v>
      </c>
      <c r="E107" s="185" t="s">
        <v>142</v>
      </c>
      <c r="F107" s="185" t="s">
        <v>165</v>
      </c>
      <c r="G107" s="172"/>
      <c r="H107" s="172"/>
      <c r="I107" s="175"/>
      <c r="J107" s="186">
        <f>BK107</f>
        <v>0</v>
      </c>
      <c r="K107" s="172"/>
      <c r="L107" s="177"/>
      <c r="M107" s="178"/>
      <c r="N107" s="179"/>
      <c r="O107" s="179"/>
      <c r="P107" s="180">
        <f>SUM(P108:P116)</f>
        <v>0</v>
      </c>
      <c r="Q107" s="179"/>
      <c r="R107" s="180">
        <f>SUM(R108:R116)</f>
        <v>287.42689999999999</v>
      </c>
      <c r="S107" s="179"/>
      <c r="T107" s="181">
        <f>SUM(T108:T116)</f>
        <v>0</v>
      </c>
      <c r="AR107" s="182" t="s">
        <v>79</v>
      </c>
      <c r="AT107" s="183" t="s">
        <v>70</v>
      </c>
      <c r="AU107" s="183" t="s">
        <v>79</v>
      </c>
      <c r="AY107" s="182" t="s">
        <v>120</v>
      </c>
      <c r="BK107" s="184">
        <f>SUM(BK108:BK116)</f>
        <v>0</v>
      </c>
    </row>
    <row r="108" spans="1:65" s="2" customFormat="1" ht="16.5" customHeight="1">
      <c r="A108" s="34"/>
      <c r="B108" s="35"/>
      <c r="C108" s="187" t="s">
        <v>166</v>
      </c>
      <c r="D108" s="187" t="s">
        <v>122</v>
      </c>
      <c r="E108" s="188" t="s">
        <v>167</v>
      </c>
      <c r="F108" s="189" t="s">
        <v>168</v>
      </c>
      <c r="G108" s="190" t="s">
        <v>125</v>
      </c>
      <c r="H108" s="191">
        <v>148</v>
      </c>
      <c r="I108" s="192"/>
      <c r="J108" s="193">
        <f>ROUND(I108*H108,2)</f>
        <v>0</v>
      </c>
      <c r="K108" s="189" t="s">
        <v>126</v>
      </c>
      <c r="L108" s="39"/>
      <c r="M108" s="194" t="s">
        <v>19</v>
      </c>
      <c r="N108" s="195" t="s">
        <v>42</v>
      </c>
      <c r="O108" s="64"/>
      <c r="P108" s="196">
        <f>O108*H108</f>
        <v>0</v>
      </c>
      <c r="Q108" s="196">
        <v>0.23</v>
      </c>
      <c r="R108" s="196">
        <f>Q108*H108</f>
        <v>34.04</v>
      </c>
      <c r="S108" s="196">
        <v>0</v>
      </c>
      <c r="T108" s="197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98" t="s">
        <v>127</v>
      </c>
      <c r="AT108" s="198" t="s">
        <v>122</v>
      </c>
      <c r="AU108" s="198" t="s">
        <v>81</v>
      </c>
      <c r="AY108" s="17" t="s">
        <v>120</v>
      </c>
      <c r="BE108" s="199">
        <f>IF(N108="základní",J108,0)</f>
        <v>0</v>
      </c>
      <c r="BF108" s="199">
        <f>IF(N108="snížená",J108,0)</f>
        <v>0</v>
      </c>
      <c r="BG108" s="199">
        <f>IF(N108="zákl. přenesená",J108,0)</f>
        <v>0</v>
      </c>
      <c r="BH108" s="199">
        <f>IF(N108="sníž. přenesená",J108,0)</f>
        <v>0</v>
      </c>
      <c r="BI108" s="199">
        <f>IF(N108="nulová",J108,0)</f>
        <v>0</v>
      </c>
      <c r="BJ108" s="17" t="s">
        <v>79</v>
      </c>
      <c r="BK108" s="199">
        <f>ROUND(I108*H108,2)</f>
        <v>0</v>
      </c>
      <c r="BL108" s="17" t="s">
        <v>127</v>
      </c>
      <c r="BM108" s="198" t="s">
        <v>283</v>
      </c>
    </row>
    <row r="109" spans="1:65" s="14" customFormat="1" ht="11.25">
      <c r="B109" s="212"/>
      <c r="C109" s="213"/>
      <c r="D109" s="202" t="s">
        <v>137</v>
      </c>
      <c r="E109" s="214" t="s">
        <v>19</v>
      </c>
      <c r="F109" s="215" t="s">
        <v>170</v>
      </c>
      <c r="G109" s="213"/>
      <c r="H109" s="214" t="s">
        <v>19</v>
      </c>
      <c r="I109" s="216"/>
      <c r="J109" s="213"/>
      <c r="K109" s="213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137</v>
      </c>
      <c r="AU109" s="221" t="s">
        <v>81</v>
      </c>
      <c r="AV109" s="14" t="s">
        <v>79</v>
      </c>
      <c r="AW109" s="14" t="s">
        <v>32</v>
      </c>
      <c r="AX109" s="14" t="s">
        <v>71</v>
      </c>
      <c r="AY109" s="221" t="s">
        <v>120</v>
      </c>
    </row>
    <row r="110" spans="1:65" s="13" customFormat="1" ht="11.25">
      <c r="B110" s="200"/>
      <c r="C110" s="201"/>
      <c r="D110" s="202" t="s">
        <v>137</v>
      </c>
      <c r="E110" s="203" t="s">
        <v>19</v>
      </c>
      <c r="F110" s="204" t="s">
        <v>284</v>
      </c>
      <c r="G110" s="201"/>
      <c r="H110" s="205">
        <v>148</v>
      </c>
      <c r="I110" s="206"/>
      <c r="J110" s="201"/>
      <c r="K110" s="201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137</v>
      </c>
      <c r="AU110" s="211" t="s">
        <v>81</v>
      </c>
      <c r="AV110" s="13" t="s">
        <v>81</v>
      </c>
      <c r="AW110" s="13" t="s">
        <v>32</v>
      </c>
      <c r="AX110" s="13" t="s">
        <v>79</v>
      </c>
      <c r="AY110" s="211" t="s">
        <v>120</v>
      </c>
    </row>
    <row r="111" spans="1:65" s="2" customFormat="1" ht="16.5" customHeight="1">
      <c r="A111" s="34"/>
      <c r="B111" s="35"/>
      <c r="C111" s="187" t="s">
        <v>172</v>
      </c>
      <c r="D111" s="187" t="s">
        <v>122</v>
      </c>
      <c r="E111" s="188" t="s">
        <v>173</v>
      </c>
      <c r="F111" s="189" t="s">
        <v>174</v>
      </c>
      <c r="G111" s="190" t="s">
        <v>125</v>
      </c>
      <c r="H111" s="191">
        <v>257</v>
      </c>
      <c r="I111" s="192"/>
      <c r="J111" s="193">
        <f>ROUND(I111*H111,2)</f>
        <v>0</v>
      </c>
      <c r="K111" s="189" t="s">
        <v>126</v>
      </c>
      <c r="L111" s="39"/>
      <c r="M111" s="194" t="s">
        <v>19</v>
      </c>
      <c r="N111" s="195" t="s">
        <v>42</v>
      </c>
      <c r="O111" s="64"/>
      <c r="P111" s="196">
        <f>O111*H111</f>
        <v>0</v>
      </c>
      <c r="Q111" s="196">
        <v>0.46</v>
      </c>
      <c r="R111" s="196">
        <f>Q111*H111</f>
        <v>118.22</v>
      </c>
      <c r="S111" s="196">
        <v>0</v>
      </c>
      <c r="T111" s="197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98" t="s">
        <v>127</v>
      </c>
      <c r="AT111" s="198" t="s">
        <v>122</v>
      </c>
      <c r="AU111" s="198" t="s">
        <v>81</v>
      </c>
      <c r="AY111" s="17" t="s">
        <v>120</v>
      </c>
      <c r="BE111" s="199">
        <f>IF(N111="základní",J111,0)</f>
        <v>0</v>
      </c>
      <c r="BF111" s="199">
        <f>IF(N111="snížená",J111,0)</f>
        <v>0</v>
      </c>
      <c r="BG111" s="199">
        <f>IF(N111="zákl. přenesená",J111,0)</f>
        <v>0</v>
      </c>
      <c r="BH111" s="199">
        <f>IF(N111="sníž. přenesená",J111,0)</f>
        <v>0</v>
      </c>
      <c r="BI111" s="199">
        <f>IF(N111="nulová",J111,0)</f>
        <v>0</v>
      </c>
      <c r="BJ111" s="17" t="s">
        <v>79</v>
      </c>
      <c r="BK111" s="199">
        <f>ROUND(I111*H111,2)</f>
        <v>0</v>
      </c>
      <c r="BL111" s="17" t="s">
        <v>127</v>
      </c>
      <c r="BM111" s="198" t="s">
        <v>285</v>
      </c>
    </row>
    <row r="112" spans="1:65" s="2" customFormat="1" ht="21.75" customHeight="1">
      <c r="A112" s="34"/>
      <c r="B112" s="35"/>
      <c r="C112" s="187" t="s">
        <v>176</v>
      </c>
      <c r="D112" s="187" t="s">
        <v>122</v>
      </c>
      <c r="E112" s="188" t="s">
        <v>177</v>
      </c>
      <c r="F112" s="189" t="s">
        <v>178</v>
      </c>
      <c r="G112" s="190" t="s">
        <v>125</v>
      </c>
      <c r="H112" s="191">
        <v>515</v>
      </c>
      <c r="I112" s="192"/>
      <c r="J112" s="193">
        <f>ROUND(I112*H112,2)</f>
        <v>0</v>
      </c>
      <c r="K112" s="189" t="s">
        <v>126</v>
      </c>
      <c r="L112" s="39"/>
      <c r="M112" s="194" t="s">
        <v>19</v>
      </c>
      <c r="N112" s="195" t="s">
        <v>42</v>
      </c>
      <c r="O112" s="64"/>
      <c r="P112" s="196">
        <f>O112*H112</f>
        <v>0</v>
      </c>
      <c r="Q112" s="196">
        <v>0.13188</v>
      </c>
      <c r="R112" s="196">
        <f>Q112*H112</f>
        <v>67.918199999999999</v>
      </c>
      <c r="S112" s="196">
        <v>0</v>
      </c>
      <c r="T112" s="197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98" t="s">
        <v>127</v>
      </c>
      <c r="AT112" s="198" t="s">
        <v>122</v>
      </c>
      <c r="AU112" s="198" t="s">
        <v>81</v>
      </c>
      <c r="AY112" s="17" t="s">
        <v>120</v>
      </c>
      <c r="BE112" s="199">
        <f>IF(N112="základní",J112,0)</f>
        <v>0</v>
      </c>
      <c r="BF112" s="199">
        <f>IF(N112="snížená",J112,0)</f>
        <v>0</v>
      </c>
      <c r="BG112" s="199">
        <f>IF(N112="zákl. přenesená",J112,0)</f>
        <v>0</v>
      </c>
      <c r="BH112" s="199">
        <f>IF(N112="sníž. přenesená",J112,0)</f>
        <v>0</v>
      </c>
      <c r="BI112" s="199">
        <f>IF(N112="nulová",J112,0)</f>
        <v>0</v>
      </c>
      <c r="BJ112" s="17" t="s">
        <v>79</v>
      </c>
      <c r="BK112" s="199">
        <f>ROUND(I112*H112,2)</f>
        <v>0</v>
      </c>
      <c r="BL112" s="17" t="s">
        <v>127</v>
      </c>
      <c r="BM112" s="198" t="s">
        <v>286</v>
      </c>
    </row>
    <row r="113" spans="1:65" s="2" customFormat="1" ht="16.5" customHeight="1">
      <c r="A113" s="34"/>
      <c r="B113" s="35"/>
      <c r="C113" s="187" t="s">
        <v>180</v>
      </c>
      <c r="D113" s="187" t="s">
        <v>122</v>
      </c>
      <c r="E113" s="188" t="s">
        <v>181</v>
      </c>
      <c r="F113" s="189" t="s">
        <v>182</v>
      </c>
      <c r="G113" s="190" t="s">
        <v>125</v>
      </c>
      <c r="H113" s="191">
        <v>515</v>
      </c>
      <c r="I113" s="192"/>
      <c r="J113" s="193">
        <f>ROUND(I113*H113,2)</f>
        <v>0</v>
      </c>
      <c r="K113" s="189" t="s">
        <v>126</v>
      </c>
      <c r="L113" s="39"/>
      <c r="M113" s="194" t="s">
        <v>19</v>
      </c>
      <c r="N113" s="195" t="s">
        <v>42</v>
      </c>
      <c r="O113" s="64"/>
      <c r="P113" s="196">
        <f>O113*H113</f>
        <v>0</v>
      </c>
      <c r="Q113" s="196">
        <v>2.1000000000000001E-4</v>
      </c>
      <c r="R113" s="196">
        <f>Q113*H113</f>
        <v>0.10815000000000001</v>
      </c>
      <c r="S113" s="196">
        <v>0</v>
      </c>
      <c r="T113" s="197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98" t="s">
        <v>127</v>
      </c>
      <c r="AT113" s="198" t="s">
        <v>122</v>
      </c>
      <c r="AU113" s="198" t="s">
        <v>81</v>
      </c>
      <c r="AY113" s="17" t="s">
        <v>120</v>
      </c>
      <c r="BE113" s="199">
        <f>IF(N113="základní",J113,0)</f>
        <v>0</v>
      </c>
      <c r="BF113" s="199">
        <f>IF(N113="snížená",J113,0)</f>
        <v>0</v>
      </c>
      <c r="BG113" s="199">
        <f>IF(N113="zákl. přenesená",J113,0)</f>
        <v>0</v>
      </c>
      <c r="BH113" s="199">
        <f>IF(N113="sníž. přenesená",J113,0)</f>
        <v>0</v>
      </c>
      <c r="BI113" s="199">
        <f>IF(N113="nulová",J113,0)</f>
        <v>0</v>
      </c>
      <c r="BJ113" s="17" t="s">
        <v>79</v>
      </c>
      <c r="BK113" s="199">
        <f>ROUND(I113*H113,2)</f>
        <v>0</v>
      </c>
      <c r="BL113" s="17" t="s">
        <v>127</v>
      </c>
      <c r="BM113" s="198" t="s">
        <v>287</v>
      </c>
    </row>
    <row r="114" spans="1:65" s="2" customFormat="1" ht="16.5" customHeight="1">
      <c r="A114" s="34"/>
      <c r="B114" s="35"/>
      <c r="C114" s="187" t="s">
        <v>184</v>
      </c>
      <c r="D114" s="187" t="s">
        <v>122</v>
      </c>
      <c r="E114" s="188" t="s">
        <v>185</v>
      </c>
      <c r="F114" s="189" t="s">
        <v>186</v>
      </c>
      <c r="G114" s="190" t="s">
        <v>125</v>
      </c>
      <c r="H114" s="191">
        <v>515</v>
      </c>
      <c r="I114" s="192"/>
      <c r="J114" s="193">
        <f>ROUND(I114*H114,2)</f>
        <v>0</v>
      </c>
      <c r="K114" s="189" t="s">
        <v>126</v>
      </c>
      <c r="L114" s="39"/>
      <c r="M114" s="194" t="s">
        <v>19</v>
      </c>
      <c r="N114" s="195" t="s">
        <v>42</v>
      </c>
      <c r="O114" s="64"/>
      <c r="P114" s="196">
        <f>O114*H114</f>
        <v>0</v>
      </c>
      <c r="Q114" s="196">
        <v>7.1000000000000002E-4</v>
      </c>
      <c r="R114" s="196">
        <f>Q114*H114</f>
        <v>0.36565000000000003</v>
      </c>
      <c r="S114" s="196">
        <v>0</v>
      </c>
      <c r="T114" s="197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98" t="s">
        <v>127</v>
      </c>
      <c r="AT114" s="198" t="s">
        <v>122</v>
      </c>
      <c r="AU114" s="198" t="s">
        <v>81</v>
      </c>
      <c r="AY114" s="17" t="s">
        <v>120</v>
      </c>
      <c r="BE114" s="199">
        <f>IF(N114="základní",J114,0)</f>
        <v>0</v>
      </c>
      <c r="BF114" s="199">
        <f>IF(N114="snížená",J114,0)</f>
        <v>0</v>
      </c>
      <c r="BG114" s="199">
        <f>IF(N114="zákl. přenesená",J114,0)</f>
        <v>0</v>
      </c>
      <c r="BH114" s="199">
        <f>IF(N114="sníž. přenesená",J114,0)</f>
        <v>0</v>
      </c>
      <c r="BI114" s="199">
        <f>IF(N114="nulová",J114,0)</f>
        <v>0</v>
      </c>
      <c r="BJ114" s="17" t="s">
        <v>79</v>
      </c>
      <c r="BK114" s="199">
        <f>ROUND(I114*H114,2)</f>
        <v>0</v>
      </c>
      <c r="BL114" s="17" t="s">
        <v>127</v>
      </c>
      <c r="BM114" s="198" t="s">
        <v>288</v>
      </c>
    </row>
    <row r="115" spans="1:65" s="13" customFormat="1" ht="11.25">
      <c r="B115" s="200"/>
      <c r="C115" s="201"/>
      <c r="D115" s="202" t="s">
        <v>137</v>
      </c>
      <c r="E115" s="203" t="s">
        <v>19</v>
      </c>
      <c r="F115" s="204" t="s">
        <v>289</v>
      </c>
      <c r="G115" s="201"/>
      <c r="H115" s="205">
        <v>515</v>
      </c>
      <c r="I115" s="206"/>
      <c r="J115" s="201"/>
      <c r="K115" s="201"/>
      <c r="L115" s="207"/>
      <c r="M115" s="208"/>
      <c r="N115" s="209"/>
      <c r="O115" s="209"/>
      <c r="P115" s="209"/>
      <c r="Q115" s="209"/>
      <c r="R115" s="209"/>
      <c r="S115" s="209"/>
      <c r="T115" s="210"/>
      <c r="AT115" s="211" t="s">
        <v>137</v>
      </c>
      <c r="AU115" s="211" t="s">
        <v>81</v>
      </c>
      <c r="AV115" s="13" t="s">
        <v>81</v>
      </c>
      <c r="AW115" s="13" t="s">
        <v>32</v>
      </c>
      <c r="AX115" s="13" t="s">
        <v>79</v>
      </c>
      <c r="AY115" s="211" t="s">
        <v>120</v>
      </c>
    </row>
    <row r="116" spans="1:65" s="2" customFormat="1" ht="21.75" customHeight="1">
      <c r="A116" s="34"/>
      <c r="B116" s="35"/>
      <c r="C116" s="187" t="s">
        <v>8</v>
      </c>
      <c r="D116" s="187" t="s">
        <v>122</v>
      </c>
      <c r="E116" s="188" t="s">
        <v>189</v>
      </c>
      <c r="F116" s="189" t="s">
        <v>190</v>
      </c>
      <c r="G116" s="190" t="s">
        <v>125</v>
      </c>
      <c r="H116" s="191">
        <v>515</v>
      </c>
      <c r="I116" s="192"/>
      <c r="J116" s="193">
        <f>ROUND(I116*H116,2)</f>
        <v>0</v>
      </c>
      <c r="K116" s="189" t="s">
        <v>126</v>
      </c>
      <c r="L116" s="39"/>
      <c r="M116" s="194" t="s">
        <v>19</v>
      </c>
      <c r="N116" s="195" t="s">
        <v>42</v>
      </c>
      <c r="O116" s="64"/>
      <c r="P116" s="196">
        <f>O116*H116</f>
        <v>0</v>
      </c>
      <c r="Q116" s="196">
        <v>0.12966</v>
      </c>
      <c r="R116" s="196">
        <f>Q116*H116</f>
        <v>66.774900000000002</v>
      </c>
      <c r="S116" s="196">
        <v>0</v>
      </c>
      <c r="T116" s="197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98" t="s">
        <v>127</v>
      </c>
      <c r="AT116" s="198" t="s">
        <v>122</v>
      </c>
      <c r="AU116" s="198" t="s">
        <v>81</v>
      </c>
      <c r="AY116" s="17" t="s">
        <v>120</v>
      </c>
      <c r="BE116" s="199">
        <f>IF(N116="základní",J116,0)</f>
        <v>0</v>
      </c>
      <c r="BF116" s="199">
        <f>IF(N116="snížená",J116,0)</f>
        <v>0</v>
      </c>
      <c r="BG116" s="199">
        <f>IF(N116="zákl. přenesená",J116,0)</f>
        <v>0</v>
      </c>
      <c r="BH116" s="199">
        <f>IF(N116="sníž. přenesená",J116,0)</f>
        <v>0</v>
      </c>
      <c r="BI116" s="199">
        <f>IF(N116="nulová",J116,0)</f>
        <v>0</v>
      </c>
      <c r="BJ116" s="17" t="s">
        <v>79</v>
      </c>
      <c r="BK116" s="199">
        <f>ROUND(I116*H116,2)</f>
        <v>0</v>
      </c>
      <c r="BL116" s="17" t="s">
        <v>127</v>
      </c>
      <c r="BM116" s="198" t="s">
        <v>290</v>
      </c>
    </row>
    <row r="117" spans="1:65" s="12" customFormat="1" ht="22.9" customHeight="1">
      <c r="B117" s="171"/>
      <c r="C117" s="172"/>
      <c r="D117" s="173" t="s">
        <v>70</v>
      </c>
      <c r="E117" s="185" t="s">
        <v>155</v>
      </c>
      <c r="F117" s="185" t="s">
        <v>192</v>
      </c>
      <c r="G117" s="172"/>
      <c r="H117" s="172"/>
      <c r="I117" s="175"/>
      <c r="J117" s="186">
        <f>BK117</f>
        <v>0</v>
      </c>
      <c r="K117" s="172"/>
      <c r="L117" s="177"/>
      <c r="M117" s="178"/>
      <c r="N117" s="179"/>
      <c r="O117" s="179"/>
      <c r="P117" s="180">
        <f>P118</f>
        <v>0</v>
      </c>
      <c r="Q117" s="179"/>
      <c r="R117" s="180">
        <f>R118</f>
        <v>0.42080000000000001</v>
      </c>
      <c r="S117" s="179"/>
      <c r="T117" s="181">
        <f>T118</f>
        <v>0</v>
      </c>
      <c r="AR117" s="182" t="s">
        <v>79</v>
      </c>
      <c r="AT117" s="183" t="s">
        <v>70</v>
      </c>
      <c r="AU117" s="183" t="s">
        <v>79</v>
      </c>
      <c r="AY117" s="182" t="s">
        <v>120</v>
      </c>
      <c r="BK117" s="184">
        <f>BK118</f>
        <v>0</v>
      </c>
    </row>
    <row r="118" spans="1:65" s="2" customFormat="1" ht="16.5" customHeight="1">
      <c r="A118" s="34"/>
      <c r="B118" s="35"/>
      <c r="C118" s="187" t="s">
        <v>193</v>
      </c>
      <c r="D118" s="187" t="s">
        <v>122</v>
      </c>
      <c r="E118" s="188" t="s">
        <v>194</v>
      </c>
      <c r="F118" s="189" t="s">
        <v>195</v>
      </c>
      <c r="G118" s="190" t="s">
        <v>196</v>
      </c>
      <c r="H118" s="191">
        <v>1</v>
      </c>
      <c r="I118" s="192"/>
      <c r="J118" s="193">
        <f>ROUND(I118*H118,2)</f>
        <v>0</v>
      </c>
      <c r="K118" s="189" t="s">
        <v>126</v>
      </c>
      <c r="L118" s="39"/>
      <c r="M118" s="194" t="s">
        <v>19</v>
      </c>
      <c r="N118" s="195" t="s">
        <v>42</v>
      </c>
      <c r="O118" s="64"/>
      <c r="P118" s="196">
        <f>O118*H118</f>
        <v>0</v>
      </c>
      <c r="Q118" s="196">
        <v>0.42080000000000001</v>
      </c>
      <c r="R118" s="196">
        <f>Q118*H118</f>
        <v>0.42080000000000001</v>
      </c>
      <c r="S118" s="196">
        <v>0</v>
      </c>
      <c r="T118" s="197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98" t="s">
        <v>127</v>
      </c>
      <c r="AT118" s="198" t="s">
        <v>122</v>
      </c>
      <c r="AU118" s="198" t="s">
        <v>81</v>
      </c>
      <c r="AY118" s="17" t="s">
        <v>120</v>
      </c>
      <c r="BE118" s="199">
        <f>IF(N118="základní",J118,0)</f>
        <v>0</v>
      </c>
      <c r="BF118" s="199">
        <f>IF(N118="snížená",J118,0)</f>
        <v>0</v>
      </c>
      <c r="BG118" s="199">
        <f>IF(N118="zákl. přenesená",J118,0)</f>
        <v>0</v>
      </c>
      <c r="BH118" s="199">
        <f>IF(N118="sníž. přenesená",J118,0)</f>
        <v>0</v>
      </c>
      <c r="BI118" s="199">
        <f>IF(N118="nulová",J118,0)</f>
        <v>0</v>
      </c>
      <c r="BJ118" s="17" t="s">
        <v>79</v>
      </c>
      <c r="BK118" s="199">
        <f>ROUND(I118*H118,2)</f>
        <v>0</v>
      </c>
      <c r="BL118" s="17" t="s">
        <v>127</v>
      </c>
      <c r="BM118" s="198" t="s">
        <v>291</v>
      </c>
    </row>
    <row r="119" spans="1:65" s="12" customFormat="1" ht="22.9" customHeight="1">
      <c r="B119" s="171"/>
      <c r="C119" s="172"/>
      <c r="D119" s="173" t="s">
        <v>70</v>
      </c>
      <c r="E119" s="185" t="s">
        <v>161</v>
      </c>
      <c r="F119" s="185" t="s">
        <v>198</v>
      </c>
      <c r="G119" s="172"/>
      <c r="H119" s="172"/>
      <c r="I119" s="175"/>
      <c r="J119" s="186">
        <f>BK119</f>
        <v>0</v>
      </c>
      <c r="K119" s="172"/>
      <c r="L119" s="177"/>
      <c r="M119" s="178"/>
      <c r="N119" s="179"/>
      <c r="O119" s="179"/>
      <c r="P119" s="180">
        <f>P120</f>
        <v>0</v>
      </c>
      <c r="Q119" s="179"/>
      <c r="R119" s="180">
        <f>R120</f>
        <v>0</v>
      </c>
      <c r="S119" s="179"/>
      <c r="T119" s="181">
        <f>T120</f>
        <v>0</v>
      </c>
      <c r="AR119" s="182" t="s">
        <v>79</v>
      </c>
      <c r="AT119" s="183" t="s">
        <v>70</v>
      </c>
      <c r="AU119" s="183" t="s">
        <v>79</v>
      </c>
      <c r="AY119" s="182" t="s">
        <v>120</v>
      </c>
      <c r="BK119" s="184">
        <f>BK120</f>
        <v>0</v>
      </c>
    </row>
    <row r="120" spans="1:65" s="2" customFormat="1" ht="16.5" customHeight="1">
      <c r="A120" s="34"/>
      <c r="B120" s="35"/>
      <c r="C120" s="187" t="s">
        <v>199</v>
      </c>
      <c r="D120" s="187" t="s">
        <v>122</v>
      </c>
      <c r="E120" s="188" t="s">
        <v>200</v>
      </c>
      <c r="F120" s="189" t="s">
        <v>201</v>
      </c>
      <c r="G120" s="190" t="s">
        <v>202</v>
      </c>
      <c r="H120" s="191">
        <v>23</v>
      </c>
      <c r="I120" s="192"/>
      <c r="J120" s="193">
        <f>ROUND(I120*H120,2)</f>
        <v>0</v>
      </c>
      <c r="K120" s="189" t="s">
        <v>126</v>
      </c>
      <c r="L120" s="39"/>
      <c r="M120" s="194" t="s">
        <v>19</v>
      </c>
      <c r="N120" s="195" t="s">
        <v>42</v>
      </c>
      <c r="O120" s="64"/>
      <c r="P120" s="196">
        <f>O120*H120</f>
        <v>0</v>
      </c>
      <c r="Q120" s="196">
        <v>0</v>
      </c>
      <c r="R120" s="196">
        <f>Q120*H120</f>
        <v>0</v>
      </c>
      <c r="S120" s="196">
        <v>0</v>
      </c>
      <c r="T120" s="197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8" t="s">
        <v>127</v>
      </c>
      <c r="AT120" s="198" t="s">
        <v>122</v>
      </c>
      <c r="AU120" s="198" t="s">
        <v>81</v>
      </c>
      <c r="AY120" s="17" t="s">
        <v>120</v>
      </c>
      <c r="BE120" s="199">
        <f>IF(N120="základní",J120,0)</f>
        <v>0</v>
      </c>
      <c r="BF120" s="199">
        <f>IF(N120="snížená",J120,0)</f>
        <v>0</v>
      </c>
      <c r="BG120" s="199">
        <f>IF(N120="zákl. přenesená",J120,0)</f>
        <v>0</v>
      </c>
      <c r="BH120" s="199">
        <f>IF(N120="sníž. přenesená",J120,0)</f>
        <v>0</v>
      </c>
      <c r="BI120" s="199">
        <f>IF(N120="nulová",J120,0)</f>
        <v>0</v>
      </c>
      <c r="BJ120" s="17" t="s">
        <v>79</v>
      </c>
      <c r="BK120" s="199">
        <f>ROUND(I120*H120,2)</f>
        <v>0</v>
      </c>
      <c r="BL120" s="17" t="s">
        <v>127</v>
      </c>
      <c r="BM120" s="198" t="s">
        <v>292</v>
      </c>
    </row>
    <row r="121" spans="1:65" s="12" customFormat="1" ht="22.9" customHeight="1">
      <c r="B121" s="171"/>
      <c r="C121" s="172"/>
      <c r="D121" s="173" t="s">
        <v>70</v>
      </c>
      <c r="E121" s="185" t="s">
        <v>204</v>
      </c>
      <c r="F121" s="185" t="s">
        <v>205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SUM(P122:P128)</f>
        <v>0</v>
      </c>
      <c r="Q121" s="179"/>
      <c r="R121" s="180">
        <f>SUM(R122:R128)</f>
        <v>0</v>
      </c>
      <c r="S121" s="179"/>
      <c r="T121" s="181">
        <f>SUM(T122:T128)</f>
        <v>0</v>
      </c>
      <c r="AR121" s="182" t="s">
        <v>79</v>
      </c>
      <c r="AT121" s="183" t="s">
        <v>70</v>
      </c>
      <c r="AU121" s="183" t="s">
        <v>79</v>
      </c>
      <c r="AY121" s="182" t="s">
        <v>120</v>
      </c>
      <c r="BK121" s="184">
        <f>SUM(BK122:BK128)</f>
        <v>0</v>
      </c>
    </row>
    <row r="122" spans="1:65" s="2" customFormat="1" ht="21.75" customHeight="1">
      <c r="A122" s="34"/>
      <c r="B122" s="35"/>
      <c r="C122" s="187" t="s">
        <v>206</v>
      </c>
      <c r="D122" s="187" t="s">
        <v>122</v>
      </c>
      <c r="E122" s="188" t="s">
        <v>207</v>
      </c>
      <c r="F122" s="189" t="s">
        <v>208</v>
      </c>
      <c r="G122" s="190" t="s">
        <v>158</v>
      </c>
      <c r="H122" s="191">
        <v>74.53</v>
      </c>
      <c r="I122" s="192"/>
      <c r="J122" s="193">
        <f>ROUND(I122*H122,2)</f>
        <v>0</v>
      </c>
      <c r="K122" s="189" t="s">
        <v>126</v>
      </c>
      <c r="L122" s="39"/>
      <c r="M122" s="194" t="s">
        <v>19</v>
      </c>
      <c r="N122" s="195" t="s">
        <v>42</v>
      </c>
      <c r="O122" s="64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8" t="s">
        <v>127</v>
      </c>
      <c r="AT122" s="198" t="s">
        <v>122</v>
      </c>
      <c r="AU122" s="198" t="s">
        <v>81</v>
      </c>
      <c r="AY122" s="17" t="s">
        <v>120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7" t="s">
        <v>79</v>
      </c>
      <c r="BK122" s="199">
        <f>ROUND(I122*H122,2)</f>
        <v>0</v>
      </c>
      <c r="BL122" s="17" t="s">
        <v>127</v>
      </c>
      <c r="BM122" s="198" t="s">
        <v>293</v>
      </c>
    </row>
    <row r="123" spans="1:65" s="13" customFormat="1" ht="11.25">
      <c r="B123" s="200"/>
      <c r="C123" s="201"/>
      <c r="D123" s="202" t="s">
        <v>137</v>
      </c>
      <c r="E123" s="203" t="s">
        <v>19</v>
      </c>
      <c r="F123" s="204" t="s">
        <v>294</v>
      </c>
      <c r="G123" s="201"/>
      <c r="H123" s="205">
        <v>74.53</v>
      </c>
      <c r="I123" s="206"/>
      <c r="J123" s="201"/>
      <c r="K123" s="201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137</v>
      </c>
      <c r="AU123" s="211" t="s">
        <v>81</v>
      </c>
      <c r="AV123" s="13" t="s">
        <v>81</v>
      </c>
      <c r="AW123" s="13" t="s">
        <v>32</v>
      </c>
      <c r="AX123" s="13" t="s">
        <v>79</v>
      </c>
      <c r="AY123" s="211" t="s">
        <v>120</v>
      </c>
    </row>
    <row r="124" spans="1:65" s="2" customFormat="1" ht="21.75" customHeight="1">
      <c r="A124" s="34"/>
      <c r="B124" s="35"/>
      <c r="C124" s="187" t="s">
        <v>211</v>
      </c>
      <c r="D124" s="187" t="s">
        <v>122</v>
      </c>
      <c r="E124" s="188" t="s">
        <v>212</v>
      </c>
      <c r="F124" s="189" t="s">
        <v>213</v>
      </c>
      <c r="G124" s="190" t="s">
        <v>158</v>
      </c>
      <c r="H124" s="191">
        <v>1416.07</v>
      </c>
      <c r="I124" s="192"/>
      <c r="J124" s="193">
        <f>ROUND(I124*H124,2)</f>
        <v>0</v>
      </c>
      <c r="K124" s="189" t="s">
        <v>126</v>
      </c>
      <c r="L124" s="39"/>
      <c r="M124" s="194" t="s">
        <v>19</v>
      </c>
      <c r="N124" s="195" t="s">
        <v>42</v>
      </c>
      <c r="O124" s="64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8" t="s">
        <v>127</v>
      </c>
      <c r="AT124" s="198" t="s">
        <v>122</v>
      </c>
      <c r="AU124" s="198" t="s">
        <v>81</v>
      </c>
      <c r="AY124" s="17" t="s">
        <v>120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7" t="s">
        <v>79</v>
      </c>
      <c r="BK124" s="199">
        <f>ROUND(I124*H124,2)</f>
        <v>0</v>
      </c>
      <c r="BL124" s="17" t="s">
        <v>127</v>
      </c>
      <c r="BM124" s="198" t="s">
        <v>295</v>
      </c>
    </row>
    <row r="125" spans="1:65" s="13" customFormat="1" ht="11.25">
      <c r="B125" s="200"/>
      <c r="C125" s="201"/>
      <c r="D125" s="202" t="s">
        <v>137</v>
      </c>
      <c r="E125" s="203" t="s">
        <v>19</v>
      </c>
      <c r="F125" s="204" t="s">
        <v>296</v>
      </c>
      <c r="G125" s="201"/>
      <c r="H125" s="205">
        <v>1416.07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137</v>
      </c>
      <c r="AU125" s="211" t="s">
        <v>81</v>
      </c>
      <c r="AV125" s="13" t="s">
        <v>81</v>
      </c>
      <c r="AW125" s="13" t="s">
        <v>32</v>
      </c>
      <c r="AX125" s="13" t="s">
        <v>79</v>
      </c>
      <c r="AY125" s="211" t="s">
        <v>120</v>
      </c>
    </row>
    <row r="126" spans="1:65" s="2" customFormat="1" ht="21.75" customHeight="1">
      <c r="A126" s="34"/>
      <c r="B126" s="35"/>
      <c r="C126" s="187" t="s">
        <v>216</v>
      </c>
      <c r="D126" s="187" t="s">
        <v>122</v>
      </c>
      <c r="E126" s="188" t="s">
        <v>217</v>
      </c>
      <c r="F126" s="189" t="s">
        <v>218</v>
      </c>
      <c r="G126" s="190" t="s">
        <v>158</v>
      </c>
      <c r="H126" s="191">
        <v>131.84</v>
      </c>
      <c r="I126" s="192"/>
      <c r="J126" s="193">
        <f>ROUND(I126*H126,2)</f>
        <v>0</v>
      </c>
      <c r="K126" s="189" t="s">
        <v>126</v>
      </c>
      <c r="L126" s="39"/>
      <c r="M126" s="194" t="s">
        <v>19</v>
      </c>
      <c r="N126" s="195" t="s">
        <v>42</v>
      </c>
      <c r="O126" s="64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127</v>
      </c>
      <c r="AT126" s="198" t="s">
        <v>122</v>
      </c>
      <c r="AU126" s="198" t="s">
        <v>81</v>
      </c>
      <c r="AY126" s="17" t="s">
        <v>120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7" t="s">
        <v>79</v>
      </c>
      <c r="BK126" s="199">
        <f>ROUND(I126*H126,2)</f>
        <v>0</v>
      </c>
      <c r="BL126" s="17" t="s">
        <v>127</v>
      </c>
      <c r="BM126" s="198" t="s">
        <v>297</v>
      </c>
    </row>
    <row r="127" spans="1:65" s="13" customFormat="1" ht="11.25">
      <c r="B127" s="200"/>
      <c r="C127" s="201"/>
      <c r="D127" s="202" t="s">
        <v>137</v>
      </c>
      <c r="E127" s="203" t="s">
        <v>19</v>
      </c>
      <c r="F127" s="204" t="s">
        <v>298</v>
      </c>
      <c r="G127" s="201"/>
      <c r="H127" s="205">
        <v>131.84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137</v>
      </c>
      <c r="AU127" s="211" t="s">
        <v>81</v>
      </c>
      <c r="AV127" s="13" t="s">
        <v>81</v>
      </c>
      <c r="AW127" s="13" t="s">
        <v>32</v>
      </c>
      <c r="AX127" s="13" t="s">
        <v>79</v>
      </c>
      <c r="AY127" s="211" t="s">
        <v>120</v>
      </c>
    </row>
    <row r="128" spans="1:65" s="2" customFormat="1" ht="21.75" customHeight="1">
      <c r="A128" s="34"/>
      <c r="B128" s="35"/>
      <c r="C128" s="187" t="s">
        <v>7</v>
      </c>
      <c r="D128" s="187" t="s">
        <v>122</v>
      </c>
      <c r="E128" s="188" t="s">
        <v>221</v>
      </c>
      <c r="F128" s="189" t="s">
        <v>157</v>
      </c>
      <c r="G128" s="190" t="s">
        <v>158</v>
      </c>
      <c r="H128" s="191">
        <v>74.53</v>
      </c>
      <c r="I128" s="192"/>
      <c r="J128" s="193">
        <f>ROUND(I128*H128,2)</f>
        <v>0</v>
      </c>
      <c r="K128" s="189" t="s">
        <v>126</v>
      </c>
      <c r="L128" s="39"/>
      <c r="M128" s="194" t="s">
        <v>19</v>
      </c>
      <c r="N128" s="195" t="s">
        <v>42</v>
      </c>
      <c r="O128" s="64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127</v>
      </c>
      <c r="AT128" s="198" t="s">
        <v>122</v>
      </c>
      <c r="AU128" s="198" t="s">
        <v>81</v>
      </c>
      <c r="AY128" s="17" t="s">
        <v>120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7" t="s">
        <v>79</v>
      </c>
      <c r="BK128" s="199">
        <f>ROUND(I128*H128,2)</f>
        <v>0</v>
      </c>
      <c r="BL128" s="17" t="s">
        <v>127</v>
      </c>
      <c r="BM128" s="198" t="s">
        <v>299</v>
      </c>
    </row>
    <row r="129" spans="1:65" s="12" customFormat="1" ht="22.9" customHeight="1">
      <c r="B129" s="171"/>
      <c r="C129" s="172"/>
      <c r="D129" s="173" t="s">
        <v>70</v>
      </c>
      <c r="E129" s="185" t="s">
        <v>223</v>
      </c>
      <c r="F129" s="185" t="s">
        <v>224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P130</f>
        <v>0</v>
      </c>
      <c r="Q129" s="179"/>
      <c r="R129" s="180">
        <f>R130</f>
        <v>0</v>
      </c>
      <c r="S129" s="179"/>
      <c r="T129" s="181">
        <f>T130</f>
        <v>0</v>
      </c>
      <c r="AR129" s="182" t="s">
        <v>79</v>
      </c>
      <c r="AT129" s="183" t="s">
        <v>70</v>
      </c>
      <c r="AU129" s="183" t="s">
        <v>79</v>
      </c>
      <c r="AY129" s="182" t="s">
        <v>120</v>
      </c>
      <c r="BK129" s="184">
        <f>BK130</f>
        <v>0</v>
      </c>
    </row>
    <row r="130" spans="1:65" s="2" customFormat="1" ht="21.75" customHeight="1">
      <c r="A130" s="34"/>
      <c r="B130" s="35"/>
      <c r="C130" s="187" t="s">
        <v>225</v>
      </c>
      <c r="D130" s="187" t="s">
        <v>122</v>
      </c>
      <c r="E130" s="188" t="s">
        <v>226</v>
      </c>
      <c r="F130" s="189" t="s">
        <v>227</v>
      </c>
      <c r="G130" s="190" t="s">
        <v>158</v>
      </c>
      <c r="H130" s="191">
        <v>287.89400000000001</v>
      </c>
      <c r="I130" s="192"/>
      <c r="J130" s="193">
        <f>ROUND(I130*H130,2)</f>
        <v>0</v>
      </c>
      <c r="K130" s="189" t="s">
        <v>126</v>
      </c>
      <c r="L130" s="39"/>
      <c r="M130" s="194" t="s">
        <v>19</v>
      </c>
      <c r="N130" s="195" t="s">
        <v>42</v>
      </c>
      <c r="O130" s="64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127</v>
      </c>
      <c r="AT130" s="198" t="s">
        <v>122</v>
      </c>
      <c r="AU130" s="198" t="s">
        <v>81</v>
      </c>
      <c r="AY130" s="17" t="s">
        <v>120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7" t="s">
        <v>79</v>
      </c>
      <c r="BK130" s="199">
        <f>ROUND(I130*H130,2)</f>
        <v>0</v>
      </c>
      <c r="BL130" s="17" t="s">
        <v>127</v>
      </c>
      <c r="BM130" s="198" t="s">
        <v>300</v>
      </c>
    </row>
    <row r="131" spans="1:65" s="12" customFormat="1" ht="25.9" customHeight="1">
      <c r="B131" s="171"/>
      <c r="C131" s="172"/>
      <c r="D131" s="173" t="s">
        <v>70</v>
      </c>
      <c r="E131" s="174" t="s">
        <v>229</v>
      </c>
      <c r="F131" s="174" t="s">
        <v>230</v>
      </c>
      <c r="G131" s="172"/>
      <c r="H131" s="172"/>
      <c r="I131" s="175"/>
      <c r="J131" s="176">
        <f>BK131</f>
        <v>0</v>
      </c>
      <c r="K131" s="172"/>
      <c r="L131" s="177"/>
      <c r="M131" s="178"/>
      <c r="N131" s="179"/>
      <c r="O131" s="179"/>
      <c r="P131" s="180">
        <f>P132</f>
        <v>0</v>
      </c>
      <c r="Q131" s="179"/>
      <c r="R131" s="180">
        <f>R132</f>
        <v>0</v>
      </c>
      <c r="S131" s="179"/>
      <c r="T131" s="181">
        <f>T132</f>
        <v>0</v>
      </c>
      <c r="AR131" s="182" t="s">
        <v>127</v>
      </c>
      <c r="AT131" s="183" t="s">
        <v>70</v>
      </c>
      <c r="AU131" s="183" t="s">
        <v>71</v>
      </c>
      <c r="AY131" s="182" t="s">
        <v>120</v>
      </c>
      <c r="BK131" s="184">
        <f>BK132</f>
        <v>0</v>
      </c>
    </row>
    <row r="132" spans="1:65" s="2" customFormat="1" ht="16.5" customHeight="1">
      <c r="A132" s="34"/>
      <c r="B132" s="35"/>
      <c r="C132" s="187" t="s">
        <v>231</v>
      </c>
      <c r="D132" s="187" t="s">
        <v>122</v>
      </c>
      <c r="E132" s="188" t="s">
        <v>232</v>
      </c>
      <c r="F132" s="189" t="s">
        <v>233</v>
      </c>
      <c r="G132" s="190" t="s">
        <v>234</v>
      </c>
      <c r="H132" s="191">
        <v>50</v>
      </c>
      <c r="I132" s="192"/>
      <c r="J132" s="193">
        <f>ROUND(I132*H132,2)</f>
        <v>0</v>
      </c>
      <c r="K132" s="189" t="s">
        <v>235</v>
      </c>
      <c r="L132" s="39"/>
      <c r="M132" s="194" t="s">
        <v>19</v>
      </c>
      <c r="N132" s="195" t="s">
        <v>42</v>
      </c>
      <c r="O132" s="64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236</v>
      </c>
      <c r="AT132" s="198" t="s">
        <v>122</v>
      </c>
      <c r="AU132" s="198" t="s">
        <v>79</v>
      </c>
      <c r="AY132" s="17" t="s">
        <v>120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7" t="s">
        <v>79</v>
      </c>
      <c r="BK132" s="199">
        <f>ROUND(I132*H132,2)</f>
        <v>0</v>
      </c>
      <c r="BL132" s="17" t="s">
        <v>236</v>
      </c>
      <c r="BM132" s="198" t="s">
        <v>301</v>
      </c>
    </row>
    <row r="133" spans="1:65" s="12" customFormat="1" ht="25.9" customHeight="1">
      <c r="B133" s="171"/>
      <c r="C133" s="172"/>
      <c r="D133" s="173" t="s">
        <v>70</v>
      </c>
      <c r="E133" s="174" t="s">
        <v>238</v>
      </c>
      <c r="F133" s="174" t="s">
        <v>239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P134+P137+P139+P141</f>
        <v>0</v>
      </c>
      <c r="Q133" s="179"/>
      <c r="R133" s="180">
        <f>R134+R137+R139+R141</f>
        <v>0</v>
      </c>
      <c r="S133" s="179"/>
      <c r="T133" s="181">
        <f>T134+T137+T139+T141</f>
        <v>0</v>
      </c>
      <c r="AR133" s="182" t="s">
        <v>142</v>
      </c>
      <c r="AT133" s="183" t="s">
        <v>70</v>
      </c>
      <c r="AU133" s="183" t="s">
        <v>71</v>
      </c>
      <c r="AY133" s="182" t="s">
        <v>120</v>
      </c>
      <c r="BK133" s="184">
        <f>BK134+BK137+BK139+BK141</f>
        <v>0</v>
      </c>
    </row>
    <row r="134" spans="1:65" s="12" customFormat="1" ht="22.9" customHeight="1">
      <c r="B134" s="171"/>
      <c r="C134" s="172"/>
      <c r="D134" s="173" t="s">
        <v>70</v>
      </c>
      <c r="E134" s="185" t="s">
        <v>240</v>
      </c>
      <c r="F134" s="185" t="s">
        <v>241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SUM(P135:P136)</f>
        <v>0</v>
      </c>
      <c r="Q134" s="179"/>
      <c r="R134" s="180">
        <f>SUM(R135:R136)</f>
        <v>0</v>
      </c>
      <c r="S134" s="179"/>
      <c r="T134" s="181">
        <f>SUM(T135:T136)</f>
        <v>0</v>
      </c>
      <c r="AR134" s="182" t="s">
        <v>142</v>
      </c>
      <c r="AT134" s="183" t="s">
        <v>70</v>
      </c>
      <c r="AU134" s="183" t="s">
        <v>79</v>
      </c>
      <c r="AY134" s="182" t="s">
        <v>120</v>
      </c>
      <c r="BK134" s="184">
        <f>SUM(BK135:BK136)</f>
        <v>0</v>
      </c>
    </row>
    <row r="135" spans="1:65" s="2" customFormat="1" ht="16.5" customHeight="1">
      <c r="A135" s="34"/>
      <c r="B135" s="35"/>
      <c r="C135" s="187" t="s">
        <v>242</v>
      </c>
      <c r="D135" s="187" t="s">
        <v>122</v>
      </c>
      <c r="E135" s="188" t="s">
        <v>243</v>
      </c>
      <c r="F135" s="189" t="s">
        <v>244</v>
      </c>
      <c r="G135" s="190" t="s">
        <v>245</v>
      </c>
      <c r="H135" s="191">
        <v>1</v>
      </c>
      <c r="I135" s="192"/>
      <c r="J135" s="193">
        <f>ROUND(I135*H135,2)</f>
        <v>0</v>
      </c>
      <c r="K135" s="189" t="s">
        <v>19</v>
      </c>
      <c r="L135" s="39"/>
      <c r="M135" s="194" t="s">
        <v>19</v>
      </c>
      <c r="N135" s="195" t="s">
        <v>42</v>
      </c>
      <c r="O135" s="64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246</v>
      </c>
      <c r="AT135" s="198" t="s">
        <v>122</v>
      </c>
      <c r="AU135" s="198" t="s">
        <v>81</v>
      </c>
      <c r="AY135" s="17" t="s">
        <v>120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7" t="s">
        <v>79</v>
      </c>
      <c r="BK135" s="199">
        <f>ROUND(I135*H135,2)</f>
        <v>0</v>
      </c>
      <c r="BL135" s="17" t="s">
        <v>246</v>
      </c>
      <c r="BM135" s="198" t="s">
        <v>302</v>
      </c>
    </row>
    <row r="136" spans="1:65" s="2" customFormat="1" ht="21.75" customHeight="1">
      <c r="A136" s="34"/>
      <c r="B136" s="35"/>
      <c r="C136" s="187" t="s">
        <v>248</v>
      </c>
      <c r="D136" s="187" t="s">
        <v>122</v>
      </c>
      <c r="E136" s="188" t="s">
        <v>249</v>
      </c>
      <c r="F136" s="189" t="s">
        <v>250</v>
      </c>
      <c r="G136" s="190" t="s">
        <v>245</v>
      </c>
      <c r="H136" s="191">
        <v>1</v>
      </c>
      <c r="I136" s="192"/>
      <c r="J136" s="193">
        <f>ROUND(I136*H136,2)</f>
        <v>0</v>
      </c>
      <c r="K136" s="189" t="s">
        <v>19</v>
      </c>
      <c r="L136" s="39"/>
      <c r="M136" s="194" t="s">
        <v>19</v>
      </c>
      <c r="N136" s="195" t="s">
        <v>42</v>
      </c>
      <c r="O136" s="64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246</v>
      </c>
      <c r="AT136" s="198" t="s">
        <v>122</v>
      </c>
      <c r="AU136" s="198" t="s">
        <v>81</v>
      </c>
      <c r="AY136" s="17" t="s">
        <v>120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7" t="s">
        <v>79</v>
      </c>
      <c r="BK136" s="199">
        <f>ROUND(I136*H136,2)</f>
        <v>0</v>
      </c>
      <c r="BL136" s="17" t="s">
        <v>246</v>
      </c>
      <c r="BM136" s="198" t="s">
        <v>303</v>
      </c>
    </row>
    <row r="137" spans="1:65" s="12" customFormat="1" ht="22.9" customHeight="1">
      <c r="B137" s="171"/>
      <c r="C137" s="172"/>
      <c r="D137" s="173" t="s">
        <v>70</v>
      </c>
      <c r="E137" s="185" t="s">
        <v>252</v>
      </c>
      <c r="F137" s="185" t="s">
        <v>253</v>
      </c>
      <c r="G137" s="172"/>
      <c r="H137" s="172"/>
      <c r="I137" s="175"/>
      <c r="J137" s="186">
        <f>BK137</f>
        <v>0</v>
      </c>
      <c r="K137" s="172"/>
      <c r="L137" s="177"/>
      <c r="M137" s="178"/>
      <c r="N137" s="179"/>
      <c r="O137" s="179"/>
      <c r="P137" s="180">
        <f>P138</f>
        <v>0</v>
      </c>
      <c r="Q137" s="179"/>
      <c r="R137" s="180">
        <f>R138</f>
        <v>0</v>
      </c>
      <c r="S137" s="179"/>
      <c r="T137" s="181">
        <f>T138</f>
        <v>0</v>
      </c>
      <c r="AR137" s="182" t="s">
        <v>142</v>
      </c>
      <c r="AT137" s="183" t="s">
        <v>70</v>
      </c>
      <c r="AU137" s="183" t="s">
        <v>79</v>
      </c>
      <c r="AY137" s="182" t="s">
        <v>120</v>
      </c>
      <c r="BK137" s="184">
        <f>BK138</f>
        <v>0</v>
      </c>
    </row>
    <row r="138" spans="1:65" s="2" customFormat="1" ht="21.75" customHeight="1">
      <c r="A138" s="34"/>
      <c r="B138" s="35"/>
      <c r="C138" s="187" t="s">
        <v>254</v>
      </c>
      <c r="D138" s="187" t="s">
        <v>122</v>
      </c>
      <c r="E138" s="188" t="s">
        <v>255</v>
      </c>
      <c r="F138" s="189" t="s">
        <v>256</v>
      </c>
      <c r="G138" s="190" t="s">
        <v>245</v>
      </c>
      <c r="H138" s="191">
        <v>1</v>
      </c>
      <c r="I138" s="192"/>
      <c r="J138" s="193">
        <f>ROUND(I138*H138,2)</f>
        <v>0</v>
      </c>
      <c r="K138" s="189" t="s">
        <v>19</v>
      </c>
      <c r="L138" s="39"/>
      <c r="M138" s="194" t="s">
        <v>19</v>
      </c>
      <c r="N138" s="195" t="s">
        <v>42</v>
      </c>
      <c r="O138" s="64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246</v>
      </c>
      <c r="AT138" s="198" t="s">
        <v>122</v>
      </c>
      <c r="AU138" s="198" t="s">
        <v>81</v>
      </c>
      <c r="AY138" s="17" t="s">
        <v>120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7" t="s">
        <v>79</v>
      </c>
      <c r="BK138" s="199">
        <f>ROUND(I138*H138,2)</f>
        <v>0</v>
      </c>
      <c r="BL138" s="17" t="s">
        <v>246</v>
      </c>
      <c r="BM138" s="198" t="s">
        <v>304</v>
      </c>
    </row>
    <row r="139" spans="1:65" s="12" customFormat="1" ht="22.9" customHeight="1">
      <c r="B139" s="171"/>
      <c r="C139" s="172"/>
      <c r="D139" s="173" t="s">
        <v>70</v>
      </c>
      <c r="E139" s="185" t="s">
        <v>258</v>
      </c>
      <c r="F139" s="185" t="s">
        <v>259</v>
      </c>
      <c r="G139" s="172"/>
      <c r="H139" s="172"/>
      <c r="I139" s="175"/>
      <c r="J139" s="186">
        <f>BK139</f>
        <v>0</v>
      </c>
      <c r="K139" s="172"/>
      <c r="L139" s="177"/>
      <c r="M139" s="178"/>
      <c r="N139" s="179"/>
      <c r="O139" s="179"/>
      <c r="P139" s="180">
        <f>P140</f>
        <v>0</v>
      </c>
      <c r="Q139" s="179"/>
      <c r="R139" s="180">
        <f>R140</f>
        <v>0</v>
      </c>
      <c r="S139" s="179"/>
      <c r="T139" s="181">
        <f>T140</f>
        <v>0</v>
      </c>
      <c r="AR139" s="182" t="s">
        <v>142</v>
      </c>
      <c r="AT139" s="183" t="s">
        <v>70</v>
      </c>
      <c r="AU139" s="183" t="s">
        <v>79</v>
      </c>
      <c r="AY139" s="182" t="s">
        <v>120</v>
      </c>
      <c r="BK139" s="184">
        <f>BK140</f>
        <v>0</v>
      </c>
    </row>
    <row r="140" spans="1:65" s="2" customFormat="1" ht="16.5" customHeight="1">
      <c r="A140" s="34"/>
      <c r="B140" s="35"/>
      <c r="C140" s="187" t="s">
        <v>260</v>
      </c>
      <c r="D140" s="187" t="s">
        <v>122</v>
      </c>
      <c r="E140" s="188" t="s">
        <v>261</v>
      </c>
      <c r="F140" s="189" t="s">
        <v>262</v>
      </c>
      <c r="G140" s="190" t="s">
        <v>245</v>
      </c>
      <c r="H140" s="191">
        <v>1</v>
      </c>
      <c r="I140" s="192"/>
      <c r="J140" s="193">
        <f>ROUND(I140*H140,2)</f>
        <v>0</v>
      </c>
      <c r="K140" s="189" t="s">
        <v>19</v>
      </c>
      <c r="L140" s="39"/>
      <c r="M140" s="194" t="s">
        <v>19</v>
      </c>
      <c r="N140" s="195" t="s">
        <v>42</v>
      </c>
      <c r="O140" s="64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246</v>
      </c>
      <c r="AT140" s="198" t="s">
        <v>122</v>
      </c>
      <c r="AU140" s="198" t="s">
        <v>81</v>
      </c>
      <c r="AY140" s="17" t="s">
        <v>120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7" t="s">
        <v>79</v>
      </c>
      <c r="BK140" s="199">
        <f>ROUND(I140*H140,2)</f>
        <v>0</v>
      </c>
      <c r="BL140" s="17" t="s">
        <v>246</v>
      </c>
      <c r="BM140" s="198" t="s">
        <v>305</v>
      </c>
    </row>
    <row r="141" spans="1:65" s="12" customFormat="1" ht="22.9" customHeight="1">
      <c r="B141" s="171"/>
      <c r="C141" s="172"/>
      <c r="D141" s="173" t="s">
        <v>70</v>
      </c>
      <c r="E141" s="185" t="s">
        <v>264</v>
      </c>
      <c r="F141" s="185" t="s">
        <v>265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P142</f>
        <v>0</v>
      </c>
      <c r="Q141" s="179"/>
      <c r="R141" s="180">
        <f>R142</f>
        <v>0</v>
      </c>
      <c r="S141" s="179"/>
      <c r="T141" s="181">
        <f>T142</f>
        <v>0</v>
      </c>
      <c r="AR141" s="182" t="s">
        <v>142</v>
      </c>
      <c r="AT141" s="183" t="s">
        <v>70</v>
      </c>
      <c r="AU141" s="183" t="s">
        <v>79</v>
      </c>
      <c r="AY141" s="182" t="s">
        <v>120</v>
      </c>
      <c r="BK141" s="184">
        <f>BK142</f>
        <v>0</v>
      </c>
    </row>
    <row r="142" spans="1:65" s="2" customFormat="1" ht="33.75" customHeight="1">
      <c r="A142" s="34"/>
      <c r="B142" s="35"/>
      <c r="C142" s="187" t="s">
        <v>266</v>
      </c>
      <c r="D142" s="187" t="s">
        <v>122</v>
      </c>
      <c r="E142" s="188" t="s">
        <v>267</v>
      </c>
      <c r="F142" s="189" t="s">
        <v>268</v>
      </c>
      <c r="G142" s="190" t="s">
        <v>245</v>
      </c>
      <c r="H142" s="191">
        <v>1</v>
      </c>
      <c r="I142" s="192"/>
      <c r="J142" s="193">
        <f>ROUND(I142*H142,2)</f>
        <v>0</v>
      </c>
      <c r="K142" s="189" t="s">
        <v>19</v>
      </c>
      <c r="L142" s="39"/>
      <c r="M142" s="222" t="s">
        <v>19</v>
      </c>
      <c r="N142" s="223" t="s">
        <v>42</v>
      </c>
      <c r="O142" s="224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246</v>
      </c>
      <c r="AT142" s="198" t="s">
        <v>122</v>
      </c>
      <c r="AU142" s="198" t="s">
        <v>81</v>
      </c>
      <c r="AY142" s="17" t="s">
        <v>120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7" t="s">
        <v>79</v>
      </c>
      <c r="BK142" s="199">
        <f>ROUND(I142*H142,2)</f>
        <v>0</v>
      </c>
      <c r="BL142" s="17" t="s">
        <v>246</v>
      </c>
      <c r="BM142" s="198" t="s">
        <v>306</v>
      </c>
    </row>
    <row r="143" spans="1:65" s="2" customFormat="1" ht="6.95" customHeight="1">
      <c r="A143" s="34"/>
      <c r="B143" s="47"/>
      <c r="C143" s="48"/>
      <c r="D143" s="48"/>
      <c r="E143" s="48"/>
      <c r="F143" s="48"/>
      <c r="G143" s="48"/>
      <c r="H143" s="48"/>
      <c r="I143" s="136"/>
      <c r="J143" s="48"/>
      <c r="K143" s="48"/>
      <c r="L143" s="39"/>
      <c r="M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</sheetData>
  <sheetProtection algorithmName="SHA-512" hashValue="8ZIC6bspITfjkbr6NRS004o3HM4rTGWL/lTVOM9uQSsVSGakswx8/8HRtEvxaVJTNiabmXDznYANGx3KVkXhyA==" saltValue="KFHF1ZNT4YaNx98QaMr5XX2e4s8Pmlwt41HdOIXJUg5UccNPBLu9FE9wfNBI3LRimOmAy8C/qeSRYA5IAshuhQ==" spinCount="100000" sheet="1" objects="1" scenarios="1" formatColumns="0" formatRows="0" autoFilter="0"/>
  <autoFilter ref="C91:K142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27" customWidth="1"/>
    <col min="2" max="2" width="1.6640625" style="227" customWidth="1"/>
    <col min="3" max="4" width="5" style="227" customWidth="1"/>
    <col min="5" max="5" width="11.6640625" style="227" customWidth="1"/>
    <col min="6" max="6" width="9.1640625" style="227" customWidth="1"/>
    <col min="7" max="7" width="5" style="227" customWidth="1"/>
    <col min="8" max="8" width="77.83203125" style="227" customWidth="1"/>
    <col min="9" max="10" width="20" style="227" customWidth="1"/>
    <col min="11" max="11" width="1.6640625" style="227" customWidth="1"/>
  </cols>
  <sheetData>
    <row r="1" spans="2:11" s="1" customFormat="1" ht="37.5" customHeight="1"/>
    <row r="2" spans="2:11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pans="2:11" s="15" customFormat="1" ht="45" customHeight="1">
      <c r="B3" s="231"/>
      <c r="C3" s="356" t="s">
        <v>307</v>
      </c>
      <c r="D3" s="356"/>
      <c r="E3" s="356"/>
      <c r="F3" s="356"/>
      <c r="G3" s="356"/>
      <c r="H3" s="356"/>
      <c r="I3" s="356"/>
      <c r="J3" s="356"/>
      <c r="K3" s="232"/>
    </row>
    <row r="4" spans="2:11" s="1" customFormat="1" ht="25.5" customHeight="1">
      <c r="B4" s="233"/>
      <c r="C4" s="361" t="s">
        <v>308</v>
      </c>
      <c r="D4" s="361"/>
      <c r="E4" s="361"/>
      <c r="F4" s="361"/>
      <c r="G4" s="361"/>
      <c r="H4" s="361"/>
      <c r="I4" s="361"/>
      <c r="J4" s="361"/>
      <c r="K4" s="234"/>
    </row>
    <row r="5" spans="2:11" s="1" customFormat="1" ht="5.25" customHeight="1">
      <c r="B5" s="233"/>
      <c r="C5" s="235"/>
      <c r="D5" s="235"/>
      <c r="E5" s="235"/>
      <c r="F5" s="235"/>
      <c r="G5" s="235"/>
      <c r="H5" s="235"/>
      <c r="I5" s="235"/>
      <c r="J5" s="235"/>
      <c r="K5" s="234"/>
    </row>
    <row r="6" spans="2:11" s="1" customFormat="1" ht="15" customHeight="1">
      <c r="B6" s="233"/>
      <c r="C6" s="360" t="s">
        <v>309</v>
      </c>
      <c r="D6" s="360"/>
      <c r="E6" s="360"/>
      <c r="F6" s="360"/>
      <c r="G6" s="360"/>
      <c r="H6" s="360"/>
      <c r="I6" s="360"/>
      <c r="J6" s="360"/>
      <c r="K6" s="234"/>
    </row>
    <row r="7" spans="2:11" s="1" customFormat="1" ht="15" customHeight="1">
      <c r="B7" s="237"/>
      <c r="C7" s="360" t="s">
        <v>310</v>
      </c>
      <c r="D7" s="360"/>
      <c r="E7" s="360"/>
      <c r="F7" s="360"/>
      <c r="G7" s="360"/>
      <c r="H7" s="360"/>
      <c r="I7" s="360"/>
      <c r="J7" s="360"/>
      <c r="K7" s="234"/>
    </row>
    <row r="8" spans="2:11" s="1" customFormat="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pans="2:11" s="1" customFormat="1" ht="15" customHeight="1">
      <c r="B9" s="237"/>
      <c r="C9" s="360" t="s">
        <v>311</v>
      </c>
      <c r="D9" s="360"/>
      <c r="E9" s="360"/>
      <c r="F9" s="360"/>
      <c r="G9" s="360"/>
      <c r="H9" s="360"/>
      <c r="I9" s="360"/>
      <c r="J9" s="360"/>
      <c r="K9" s="234"/>
    </row>
    <row r="10" spans="2:11" s="1" customFormat="1" ht="15" customHeight="1">
      <c r="B10" s="237"/>
      <c r="C10" s="236"/>
      <c r="D10" s="360" t="s">
        <v>312</v>
      </c>
      <c r="E10" s="360"/>
      <c r="F10" s="360"/>
      <c r="G10" s="360"/>
      <c r="H10" s="360"/>
      <c r="I10" s="360"/>
      <c r="J10" s="360"/>
      <c r="K10" s="234"/>
    </row>
    <row r="11" spans="2:11" s="1" customFormat="1" ht="15" customHeight="1">
      <c r="B11" s="237"/>
      <c r="C11" s="238"/>
      <c r="D11" s="360" t="s">
        <v>313</v>
      </c>
      <c r="E11" s="360"/>
      <c r="F11" s="360"/>
      <c r="G11" s="360"/>
      <c r="H11" s="360"/>
      <c r="I11" s="360"/>
      <c r="J11" s="360"/>
      <c r="K11" s="234"/>
    </row>
    <row r="12" spans="2:11" s="1" customFormat="1" ht="15" customHeight="1">
      <c r="B12" s="237"/>
      <c r="C12" s="238"/>
      <c r="D12" s="236"/>
      <c r="E12" s="236"/>
      <c r="F12" s="236"/>
      <c r="G12" s="236"/>
      <c r="H12" s="236"/>
      <c r="I12" s="236"/>
      <c r="J12" s="236"/>
      <c r="K12" s="234"/>
    </row>
    <row r="13" spans="2:11" s="1" customFormat="1" ht="15" customHeight="1">
      <c r="B13" s="237"/>
      <c r="C13" s="238"/>
      <c r="D13" s="239" t="s">
        <v>314</v>
      </c>
      <c r="E13" s="236"/>
      <c r="F13" s="236"/>
      <c r="G13" s="236"/>
      <c r="H13" s="236"/>
      <c r="I13" s="236"/>
      <c r="J13" s="236"/>
      <c r="K13" s="234"/>
    </row>
    <row r="14" spans="2:11" s="1" customFormat="1" ht="12.75" customHeight="1">
      <c r="B14" s="237"/>
      <c r="C14" s="238"/>
      <c r="D14" s="238"/>
      <c r="E14" s="238"/>
      <c r="F14" s="238"/>
      <c r="G14" s="238"/>
      <c r="H14" s="238"/>
      <c r="I14" s="238"/>
      <c r="J14" s="238"/>
      <c r="K14" s="234"/>
    </row>
    <row r="15" spans="2:11" s="1" customFormat="1" ht="15" customHeight="1">
      <c r="B15" s="237"/>
      <c r="C15" s="238"/>
      <c r="D15" s="360" t="s">
        <v>315</v>
      </c>
      <c r="E15" s="360"/>
      <c r="F15" s="360"/>
      <c r="G15" s="360"/>
      <c r="H15" s="360"/>
      <c r="I15" s="360"/>
      <c r="J15" s="360"/>
      <c r="K15" s="234"/>
    </row>
    <row r="16" spans="2:11" s="1" customFormat="1" ht="15" customHeight="1">
      <c r="B16" s="237"/>
      <c r="C16" s="238"/>
      <c r="D16" s="360" t="s">
        <v>316</v>
      </c>
      <c r="E16" s="360"/>
      <c r="F16" s="360"/>
      <c r="G16" s="360"/>
      <c r="H16" s="360"/>
      <c r="I16" s="360"/>
      <c r="J16" s="360"/>
      <c r="K16" s="234"/>
    </row>
    <row r="17" spans="2:11" s="1" customFormat="1" ht="15" customHeight="1">
      <c r="B17" s="237"/>
      <c r="C17" s="238"/>
      <c r="D17" s="360" t="s">
        <v>317</v>
      </c>
      <c r="E17" s="360"/>
      <c r="F17" s="360"/>
      <c r="G17" s="360"/>
      <c r="H17" s="360"/>
      <c r="I17" s="360"/>
      <c r="J17" s="360"/>
      <c r="K17" s="234"/>
    </row>
    <row r="18" spans="2:11" s="1" customFormat="1" ht="15" customHeight="1">
      <c r="B18" s="237"/>
      <c r="C18" s="238"/>
      <c r="D18" s="238"/>
      <c r="E18" s="240" t="s">
        <v>78</v>
      </c>
      <c r="F18" s="360" t="s">
        <v>318</v>
      </c>
      <c r="G18" s="360"/>
      <c r="H18" s="360"/>
      <c r="I18" s="360"/>
      <c r="J18" s="360"/>
      <c r="K18" s="234"/>
    </row>
    <row r="19" spans="2:11" s="1" customFormat="1" ht="15" customHeight="1">
      <c r="B19" s="237"/>
      <c r="C19" s="238"/>
      <c r="D19" s="238"/>
      <c r="E19" s="240" t="s">
        <v>319</v>
      </c>
      <c r="F19" s="360" t="s">
        <v>320</v>
      </c>
      <c r="G19" s="360"/>
      <c r="H19" s="360"/>
      <c r="I19" s="360"/>
      <c r="J19" s="360"/>
      <c r="K19" s="234"/>
    </row>
    <row r="20" spans="2:11" s="1" customFormat="1" ht="15" customHeight="1">
      <c r="B20" s="237"/>
      <c r="C20" s="238"/>
      <c r="D20" s="238"/>
      <c r="E20" s="240" t="s">
        <v>321</v>
      </c>
      <c r="F20" s="360" t="s">
        <v>322</v>
      </c>
      <c r="G20" s="360"/>
      <c r="H20" s="360"/>
      <c r="I20" s="360"/>
      <c r="J20" s="360"/>
      <c r="K20" s="234"/>
    </row>
    <row r="21" spans="2:11" s="1" customFormat="1" ht="15" customHeight="1">
      <c r="B21" s="237"/>
      <c r="C21" s="238"/>
      <c r="D21" s="238"/>
      <c r="E21" s="240" t="s">
        <v>323</v>
      </c>
      <c r="F21" s="360" t="s">
        <v>324</v>
      </c>
      <c r="G21" s="360"/>
      <c r="H21" s="360"/>
      <c r="I21" s="360"/>
      <c r="J21" s="360"/>
      <c r="K21" s="234"/>
    </row>
    <row r="22" spans="2:11" s="1" customFormat="1" ht="15" customHeight="1">
      <c r="B22" s="237"/>
      <c r="C22" s="238"/>
      <c r="D22" s="238"/>
      <c r="E22" s="240" t="s">
        <v>325</v>
      </c>
      <c r="F22" s="360" t="s">
        <v>326</v>
      </c>
      <c r="G22" s="360"/>
      <c r="H22" s="360"/>
      <c r="I22" s="360"/>
      <c r="J22" s="360"/>
      <c r="K22" s="234"/>
    </row>
    <row r="23" spans="2:11" s="1" customFormat="1" ht="15" customHeight="1">
      <c r="B23" s="237"/>
      <c r="C23" s="238"/>
      <c r="D23" s="238"/>
      <c r="E23" s="240" t="s">
        <v>327</v>
      </c>
      <c r="F23" s="360" t="s">
        <v>328</v>
      </c>
      <c r="G23" s="360"/>
      <c r="H23" s="360"/>
      <c r="I23" s="360"/>
      <c r="J23" s="360"/>
      <c r="K23" s="234"/>
    </row>
    <row r="24" spans="2:11" s="1" customFormat="1" ht="12.75" customHeight="1">
      <c r="B24" s="237"/>
      <c r="C24" s="238"/>
      <c r="D24" s="238"/>
      <c r="E24" s="238"/>
      <c r="F24" s="238"/>
      <c r="G24" s="238"/>
      <c r="H24" s="238"/>
      <c r="I24" s="238"/>
      <c r="J24" s="238"/>
      <c r="K24" s="234"/>
    </row>
    <row r="25" spans="2:11" s="1" customFormat="1" ht="15" customHeight="1">
      <c r="B25" s="237"/>
      <c r="C25" s="360" t="s">
        <v>329</v>
      </c>
      <c r="D25" s="360"/>
      <c r="E25" s="360"/>
      <c r="F25" s="360"/>
      <c r="G25" s="360"/>
      <c r="H25" s="360"/>
      <c r="I25" s="360"/>
      <c r="J25" s="360"/>
      <c r="K25" s="234"/>
    </row>
    <row r="26" spans="2:11" s="1" customFormat="1" ht="15" customHeight="1">
      <c r="B26" s="237"/>
      <c r="C26" s="360" t="s">
        <v>330</v>
      </c>
      <c r="D26" s="360"/>
      <c r="E26" s="360"/>
      <c r="F26" s="360"/>
      <c r="G26" s="360"/>
      <c r="H26" s="360"/>
      <c r="I26" s="360"/>
      <c r="J26" s="360"/>
      <c r="K26" s="234"/>
    </row>
    <row r="27" spans="2:11" s="1" customFormat="1" ht="15" customHeight="1">
      <c r="B27" s="237"/>
      <c r="C27" s="236"/>
      <c r="D27" s="360" t="s">
        <v>331</v>
      </c>
      <c r="E27" s="360"/>
      <c r="F27" s="360"/>
      <c r="G27" s="360"/>
      <c r="H27" s="360"/>
      <c r="I27" s="360"/>
      <c r="J27" s="360"/>
      <c r="K27" s="234"/>
    </row>
    <row r="28" spans="2:11" s="1" customFormat="1" ht="15" customHeight="1">
      <c r="B28" s="237"/>
      <c r="C28" s="238"/>
      <c r="D28" s="360" t="s">
        <v>332</v>
      </c>
      <c r="E28" s="360"/>
      <c r="F28" s="360"/>
      <c r="G28" s="360"/>
      <c r="H28" s="360"/>
      <c r="I28" s="360"/>
      <c r="J28" s="360"/>
      <c r="K28" s="234"/>
    </row>
    <row r="29" spans="2:11" s="1" customFormat="1" ht="12.75" customHeight="1">
      <c r="B29" s="237"/>
      <c r="C29" s="238"/>
      <c r="D29" s="238"/>
      <c r="E29" s="238"/>
      <c r="F29" s="238"/>
      <c r="G29" s="238"/>
      <c r="H29" s="238"/>
      <c r="I29" s="238"/>
      <c r="J29" s="238"/>
      <c r="K29" s="234"/>
    </row>
    <row r="30" spans="2:11" s="1" customFormat="1" ht="15" customHeight="1">
      <c r="B30" s="237"/>
      <c r="C30" s="238"/>
      <c r="D30" s="360" t="s">
        <v>333</v>
      </c>
      <c r="E30" s="360"/>
      <c r="F30" s="360"/>
      <c r="G30" s="360"/>
      <c r="H30" s="360"/>
      <c r="I30" s="360"/>
      <c r="J30" s="360"/>
      <c r="K30" s="234"/>
    </row>
    <row r="31" spans="2:11" s="1" customFormat="1" ht="15" customHeight="1">
      <c r="B31" s="237"/>
      <c r="C31" s="238"/>
      <c r="D31" s="360" t="s">
        <v>334</v>
      </c>
      <c r="E31" s="360"/>
      <c r="F31" s="360"/>
      <c r="G31" s="360"/>
      <c r="H31" s="360"/>
      <c r="I31" s="360"/>
      <c r="J31" s="360"/>
      <c r="K31" s="234"/>
    </row>
    <row r="32" spans="2:11" s="1" customFormat="1" ht="12.75" customHeight="1">
      <c r="B32" s="237"/>
      <c r="C32" s="238"/>
      <c r="D32" s="238"/>
      <c r="E32" s="238"/>
      <c r="F32" s="238"/>
      <c r="G32" s="238"/>
      <c r="H32" s="238"/>
      <c r="I32" s="238"/>
      <c r="J32" s="238"/>
      <c r="K32" s="234"/>
    </row>
    <row r="33" spans="2:11" s="1" customFormat="1" ht="15" customHeight="1">
      <c r="B33" s="237"/>
      <c r="C33" s="238"/>
      <c r="D33" s="360" t="s">
        <v>335</v>
      </c>
      <c r="E33" s="360"/>
      <c r="F33" s="360"/>
      <c r="G33" s="360"/>
      <c r="H33" s="360"/>
      <c r="I33" s="360"/>
      <c r="J33" s="360"/>
      <c r="K33" s="234"/>
    </row>
    <row r="34" spans="2:11" s="1" customFormat="1" ht="15" customHeight="1">
      <c r="B34" s="237"/>
      <c r="C34" s="238"/>
      <c r="D34" s="360" t="s">
        <v>336</v>
      </c>
      <c r="E34" s="360"/>
      <c r="F34" s="360"/>
      <c r="G34" s="360"/>
      <c r="H34" s="360"/>
      <c r="I34" s="360"/>
      <c r="J34" s="360"/>
      <c r="K34" s="234"/>
    </row>
    <row r="35" spans="2:11" s="1" customFormat="1" ht="15" customHeight="1">
      <c r="B35" s="237"/>
      <c r="C35" s="238"/>
      <c r="D35" s="360" t="s">
        <v>337</v>
      </c>
      <c r="E35" s="360"/>
      <c r="F35" s="360"/>
      <c r="G35" s="360"/>
      <c r="H35" s="360"/>
      <c r="I35" s="360"/>
      <c r="J35" s="360"/>
      <c r="K35" s="234"/>
    </row>
    <row r="36" spans="2:11" s="1" customFormat="1" ht="15" customHeight="1">
      <c r="B36" s="237"/>
      <c r="C36" s="238"/>
      <c r="D36" s="236"/>
      <c r="E36" s="239" t="s">
        <v>106</v>
      </c>
      <c r="F36" s="236"/>
      <c r="G36" s="360" t="s">
        <v>338</v>
      </c>
      <c r="H36" s="360"/>
      <c r="I36" s="360"/>
      <c r="J36" s="360"/>
      <c r="K36" s="234"/>
    </row>
    <row r="37" spans="2:11" s="1" customFormat="1" ht="30.75" customHeight="1">
      <c r="B37" s="237"/>
      <c r="C37" s="238"/>
      <c r="D37" s="236"/>
      <c r="E37" s="239" t="s">
        <v>339</v>
      </c>
      <c r="F37" s="236"/>
      <c r="G37" s="360" t="s">
        <v>340</v>
      </c>
      <c r="H37" s="360"/>
      <c r="I37" s="360"/>
      <c r="J37" s="360"/>
      <c r="K37" s="234"/>
    </row>
    <row r="38" spans="2:11" s="1" customFormat="1" ht="15" customHeight="1">
      <c r="B38" s="237"/>
      <c r="C38" s="238"/>
      <c r="D38" s="236"/>
      <c r="E38" s="239" t="s">
        <v>52</v>
      </c>
      <c r="F38" s="236"/>
      <c r="G38" s="360" t="s">
        <v>341</v>
      </c>
      <c r="H38" s="360"/>
      <c r="I38" s="360"/>
      <c r="J38" s="360"/>
      <c r="K38" s="234"/>
    </row>
    <row r="39" spans="2:11" s="1" customFormat="1" ht="15" customHeight="1">
      <c r="B39" s="237"/>
      <c r="C39" s="238"/>
      <c r="D39" s="236"/>
      <c r="E39" s="239" t="s">
        <v>53</v>
      </c>
      <c r="F39" s="236"/>
      <c r="G39" s="360" t="s">
        <v>342</v>
      </c>
      <c r="H39" s="360"/>
      <c r="I39" s="360"/>
      <c r="J39" s="360"/>
      <c r="K39" s="234"/>
    </row>
    <row r="40" spans="2:11" s="1" customFormat="1" ht="15" customHeight="1">
      <c r="B40" s="237"/>
      <c r="C40" s="238"/>
      <c r="D40" s="236"/>
      <c r="E40" s="239" t="s">
        <v>107</v>
      </c>
      <c r="F40" s="236"/>
      <c r="G40" s="360" t="s">
        <v>343</v>
      </c>
      <c r="H40" s="360"/>
      <c r="I40" s="360"/>
      <c r="J40" s="360"/>
      <c r="K40" s="234"/>
    </row>
    <row r="41" spans="2:11" s="1" customFormat="1" ht="15" customHeight="1">
      <c r="B41" s="237"/>
      <c r="C41" s="238"/>
      <c r="D41" s="236"/>
      <c r="E41" s="239" t="s">
        <v>108</v>
      </c>
      <c r="F41" s="236"/>
      <c r="G41" s="360" t="s">
        <v>344</v>
      </c>
      <c r="H41" s="360"/>
      <c r="I41" s="360"/>
      <c r="J41" s="360"/>
      <c r="K41" s="234"/>
    </row>
    <row r="42" spans="2:11" s="1" customFormat="1" ht="15" customHeight="1">
      <c r="B42" s="237"/>
      <c r="C42" s="238"/>
      <c r="D42" s="236"/>
      <c r="E42" s="239" t="s">
        <v>345</v>
      </c>
      <c r="F42" s="236"/>
      <c r="G42" s="360" t="s">
        <v>346</v>
      </c>
      <c r="H42" s="360"/>
      <c r="I42" s="360"/>
      <c r="J42" s="360"/>
      <c r="K42" s="234"/>
    </row>
    <row r="43" spans="2:11" s="1" customFormat="1" ht="15" customHeight="1">
      <c r="B43" s="237"/>
      <c r="C43" s="238"/>
      <c r="D43" s="236"/>
      <c r="E43" s="239"/>
      <c r="F43" s="236"/>
      <c r="G43" s="360" t="s">
        <v>347</v>
      </c>
      <c r="H43" s="360"/>
      <c r="I43" s="360"/>
      <c r="J43" s="360"/>
      <c r="K43" s="234"/>
    </row>
    <row r="44" spans="2:11" s="1" customFormat="1" ht="15" customHeight="1">
      <c r="B44" s="237"/>
      <c r="C44" s="238"/>
      <c r="D44" s="236"/>
      <c r="E44" s="239" t="s">
        <v>348</v>
      </c>
      <c r="F44" s="236"/>
      <c r="G44" s="360" t="s">
        <v>349</v>
      </c>
      <c r="H44" s="360"/>
      <c r="I44" s="360"/>
      <c r="J44" s="360"/>
      <c r="K44" s="234"/>
    </row>
    <row r="45" spans="2:11" s="1" customFormat="1" ht="15" customHeight="1">
      <c r="B45" s="237"/>
      <c r="C45" s="238"/>
      <c r="D45" s="236"/>
      <c r="E45" s="239" t="s">
        <v>110</v>
      </c>
      <c r="F45" s="236"/>
      <c r="G45" s="360" t="s">
        <v>350</v>
      </c>
      <c r="H45" s="360"/>
      <c r="I45" s="360"/>
      <c r="J45" s="360"/>
      <c r="K45" s="234"/>
    </row>
    <row r="46" spans="2:11" s="1" customFormat="1" ht="12.75" customHeight="1">
      <c r="B46" s="237"/>
      <c r="C46" s="238"/>
      <c r="D46" s="236"/>
      <c r="E46" s="236"/>
      <c r="F46" s="236"/>
      <c r="G46" s="236"/>
      <c r="H46" s="236"/>
      <c r="I46" s="236"/>
      <c r="J46" s="236"/>
      <c r="K46" s="234"/>
    </row>
    <row r="47" spans="2:11" s="1" customFormat="1" ht="15" customHeight="1">
      <c r="B47" s="237"/>
      <c r="C47" s="238"/>
      <c r="D47" s="360" t="s">
        <v>351</v>
      </c>
      <c r="E47" s="360"/>
      <c r="F47" s="360"/>
      <c r="G47" s="360"/>
      <c r="H47" s="360"/>
      <c r="I47" s="360"/>
      <c r="J47" s="360"/>
      <c r="K47" s="234"/>
    </row>
    <row r="48" spans="2:11" s="1" customFormat="1" ht="15" customHeight="1">
      <c r="B48" s="237"/>
      <c r="C48" s="238"/>
      <c r="D48" s="238"/>
      <c r="E48" s="360" t="s">
        <v>352</v>
      </c>
      <c r="F48" s="360"/>
      <c r="G48" s="360"/>
      <c r="H48" s="360"/>
      <c r="I48" s="360"/>
      <c r="J48" s="360"/>
      <c r="K48" s="234"/>
    </row>
    <row r="49" spans="2:11" s="1" customFormat="1" ht="15" customHeight="1">
      <c r="B49" s="237"/>
      <c r="C49" s="238"/>
      <c r="D49" s="238"/>
      <c r="E49" s="360" t="s">
        <v>353</v>
      </c>
      <c r="F49" s="360"/>
      <c r="G49" s="360"/>
      <c r="H49" s="360"/>
      <c r="I49" s="360"/>
      <c r="J49" s="360"/>
      <c r="K49" s="234"/>
    </row>
    <row r="50" spans="2:11" s="1" customFormat="1" ht="15" customHeight="1">
      <c r="B50" s="237"/>
      <c r="C50" s="238"/>
      <c r="D50" s="238"/>
      <c r="E50" s="360" t="s">
        <v>354</v>
      </c>
      <c r="F50" s="360"/>
      <c r="G50" s="360"/>
      <c r="H50" s="360"/>
      <c r="I50" s="360"/>
      <c r="J50" s="360"/>
      <c r="K50" s="234"/>
    </row>
    <row r="51" spans="2:11" s="1" customFormat="1" ht="15" customHeight="1">
      <c r="B51" s="237"/>
      <c r="C51" s="238"/>
      <c r="D51" s="360" t="s">
        <v>355</v>
      </c>
      <c r="E51" s="360"/>
      <c r="F51" s="360"/>
      <c r="G51" s="360"/>
      <c r="H51" s="360"/>
      <c r="I51" s="360"/>
      <c r="J51" s="360"/>
      <c r="K51" s="234"/>
    </row>
    <row r="52" spans="2:11" s="1" customFormat="1" ht="25.5" customHeight="1">
      <c r="B52" s="233"/>
      <c r="C52" s="361" t="s">
        <v>356</v>
      </c>
      <c r="D52" s="361"/>
      <c r="E52" s="361"/>
      <c r="F52" s="361"/>
      <c r="G52" s="361"/>
      <c r="H52" s="361"/>
      <c r="I52" s="361"/>
      <c r="J52" s="361"/>
      <c r="K52" s="234"/>
    </row>
    <row r="53" spans="2:11" s="1" customFormat="1" ht="5.25" customHeight="1">
      <c r="B53" s="233"/>
      <c r="C53" s="235"/>
      <c r="D53" s="235"/>
      <c r="E53" s="235"/>
      <c r="F53" s="235"/>
      <c r="G53" s="235"/>
      <c r="H53" s="235"/>
      <c r="I53" s="235"/>
      <c r="J53" s="235"/>
      <c r="K53" s="234"/>
    </row>
    <row r="54" spans="2:11" s="1" customFormat="1" ht="15" customHeight="1">
      <c r="B54" s="233"/>
      <c r="C54" s="360" t="s">
        <v>357</v>
      </c>
      <c r="D54" s="360"/>
      <c r="E54" s="360"/>
      <c r="F54" s="360"/>
      <c r="G54" s="360"/>
      <c r="H54" s="360"/>
      <c r="I54" s="360"/>
      <c r="J54" s="360"/>
      <c r="K54" s="234"/>
    </row>
    <row r="55" spans="2:11" s="1" customFormat="1" ht="15" customHeight="1">
      <c r="B55" s="233"/>
      <c r="C55" s="360" t="s">
        <v>358</v>
      </c>
      <c r="D55" s="360"/>
      <c r="E55" s="360"/>
      <c r="F55" s="360"/>
      <c r="G55" s="360"/>
      <c r="H55" s="360"/>
      <c r="I55" s="360"/>
      <c r="J55" s="360"/>
      <c r="K55" s="234"/>
    </row>
    <row r="56" spans="2:11" s="1" customFormat="1" ht="12.75" customHeight="1">
      <c r="B56" s="233"/>
      <c r="C56" s="236"/>
      <c r="D56" s="236"/>
      <c r="E56" s="236"/>
      <c r="F56" s="236"/>
      <c r="G56" s="236"/>
      <c r="H56" s="236"/>
      <c r="I56" s="236"/>
      <c r="J56" s="236"/>
      <c r="K56" s="234"/>
    </row>
    <row r="57" spans="2:11" s="1" customFormat="1" ht="15" customHeight="1">
      <c r="B57" s="233"/>
      <c r="C57" s="360" t="s">
        <v>359</v>
      </c>
      <c r="D57" s="360"/>
      <c r="E57" s="360"/>
      <c r="F57" s="360"/>
      <c r="G57" s="360"/>
      <c r="H57" s="360"/>
      <c r="I57" s="360"/>
      <c r="J57" s="360"/>
      <c r="K57" s="234"/>
    </row>
    <row r="58" spans="2:11" s="1" customFormat="1" ht="15" customHeight="1">
      <c r="B58" s="233"/>
      <c r="C58" s="238"/>
      <c r="D58" s="360" t="s">
        <v>360</v>
      </c>
      <c r="E58" s="360"/>
      <c r="F58" s="360"/>
      <c r="G58" s="360"/>
      <c r="H58" s="360"/>
      <c r="I58" s="360"/>
      <c r="J58" s="360"/>
      <c r="K58" s="234"/>
    </row>
    <row r="59" spans="2:11" s="1" customFormat="1" ht="15" customHeight="1">
      <c r="B59" s="233"/>
      <c r="C59" s="238"/>
      <c r="D59" s="360" t="s">
        <v>361</v>
      </c>
      <c r="E59" s="360"/>
      <c r="F59" s="360"/>
      <c r="G59" s="360"/>
      <c r="H59" s="360"/>
      <c r="I59" s="360"/>
      <c r="J59" s="360"/>
      <c r="K59" s="234"/>
    </row>
    <row r="60" spans="2:11" s="1" customFormat="1" ht="15" customHeight="1">
      <c r="B60" s="233"/>
      <c r="C60" s="238"/>
      <c r="D60" s="360" t="s">
        <v>362</v>
      </c>
      <c r="E60" s="360"/>
      <c r="F60" s="360"/>
      <c r="G60" s="360"/>
      <c r="H60" s="360"/>
      <c r="I60" s="360"/>
      <c r="J60" s="360"/>
      <c r="K60" s="234"/>
    </row>
    <row r="61" spans="2:11" s="1" customFormat="1" ht="15" customHeight="1">
      <c r="B61" s="233"/>
      <c r="C61" s="238"/>
      <c r="D61" s="360" t="s">
        <v>363</v>
      </c>
      <c r="E61" s="360"/>
      <c r="F61" s="360"/>
      <c r="G61" s="360"/>
      <c r="H61" s="360"/>
      <c r="I61" s="360"/>
      <c r="J61" s="360"/>
      <c r="K61" s="234"/>
    </row>
    <row r="62" spans="2:11" s="1" customFormat="1" ht="15" customHeight="1">
      <c r="B62" s="233"/>
      <c r="C62" s="238"/>
      <c r="D62" s="362" t="s">
        <v>364</v>
      </c>
      <c r="E62" s="362"/>
      <c r="F62" s="362"/>
      <c r="G62" s="362"/>
      <c r="H62" s="362"/>
      <c r="I62" s="362"/>
      <c r="J62" s="362"/>
      <c r="K62" s="234"/>
    </row>
    <row r="63" spans="2:11" s="1" customFormat="1" ht="15" customHeight="1">
      <c r="B63" s="233"/>
      <c r="C63" s="238"/>
      <c r="D63" s="360" t="s">
        <v>365</v>
      </c>
      <c r="E63" s="360"/>
      <c r="F63" s="360"/>
      <c r="G63" s="360"/>
      <c r="H63" s="360"/>
      <c r="I63" s="360"/>
      <c r="J63" s="360"/>
      <c r="K63" s="234"/>
    </row>
    <row r="64" spans="2:11" s="1" customFormat="1" ht="12.75" customHeight="1">
      <c r="B64" s="233"/>
      <c r="C64" s="238"/>
      <c r="D64" s="238"/>
      <c r="E64" s="241"/>
      <c r="F64" s="238"/>
      <c r="G64" s="238"/>
      <c r="H64" s="238"/>
      <c r="I64" s="238"/>
      <c r="J64" s="238"/>
      <c r="K64" s="234"/>
    </row>
    <row r="65" spans="2:11" s="1" customFormat="1" ht="15" customHeight="1">
      <c r="B65" s="233"/>
      <c r="C65" s="238"/>
      <c r="D65" s="360" t="s">
        <v>366</v>
      </c>
      <c r="E65" s="360"/>
      <c r="F65" s="360"/>
      <c r="G65" s="360"/>
      <c r="H65" s="360"/>
      <c r="I65" s="360"/>
      <c r="J65" s="360"/>
      <c r="K65" s="234"/>
    </row>
    <row r="66" spans="2:11" s="1" customFormat="1" ht="15" customHeight="1">
      <c r="B66" s="233"/>
      <c r="C66" s="238"/>
      <c r="D66" s="362" t="s">
        <v>367</v>
      </c>
      <c r="E66" s="362"/>
      <c r="F66" s="362"/>
      <c r="G66" s="362"/>
      <c r="H66" s="362"/>
      <c r="I66" s="362"/>
      <c r="J66" s="362"/>
      <c r="K66" s="234"/>
    </row>
    <row r="67" spans="2:11" s="1" customFormat="1" ht="15" customHeight="1">
      <c r="B67" s="233"/>
      <c r="C67" s="238"/>
      <c r="D67" s="360" t="s">
        <v>368</v>
      </c>
      <c r="E67" s="360"/>
      <c r="F67" s="360"/>
      <c r="G67" s="360"/>
      <c r="H67" s="360"/>
      <c r="I67" s="360"/>
      <c r="J67" s="360"/>
      <c r="K67" s="234"/>
    </row>
    <row r="68" spans="2:11" s="1" customFormat="1" ht="15" customHeight="1">
      <c r="B68" s="233"/>
      <c r="C68" s="238"/>
      <c r="D68" s="360" t="s">
        <v>369</v>
      </c>
      <c r="E68" s="360"/>
      <c r="F68" s="360"/>
      <c r="G68" s="360"/>
      <c r="H68" s="360"/>
      <c r="I68" s="360"/>
      <c r="J68" s="360"/>
      <c r="K68" s="234"/>
    </row>
    <row r="69" spans="2:11" s="1" customFormat="1" ht="15" customHeight="1">
      <c r="B69" s="233"/>
      <c r="C69" s="238"/>
      <c r="D69" s="360" t="s">
        <v>370</v>
      </c>
      <c r="E69" s="360"/>
      <c r="F69" s="360"/>
      <c r="G69" s="360"/>
      <c r="H69" s="360"/>
      <c r="I69" s="360"/>
      <c r="J69" s="360"/>
      <c r="K69" s="234"/>
    </row>
    <row r="70" spans="2:11" s="1" customFormat="1" ht="15" customHeight="1">
      <c r="B70" s="233"/>
      <c r="C70" s="238"/>
      <c r="D70" s="360" t="s">
        <v>371</v>
      </c>
      <c r="E70" s="360"/>
      <c r="F70" s="360"/>
      <c r="G70" s="360"/>
      <c r="H70" s="360"/>
      <c r="I70" s="360"/>
      <c r="J70" s="360"/>
      <c r="K70" s="234"/>
    </row>
    <row r="71" spans="2:11" s="1" customFormat="1" ht="12.75" customHeight="1">
      <c r="B71" s="242"/>
      <c r="C71" s="243"/>
      <c r="D71" s="243"/>
      <c r="E71" s="243"/>
      <c r="F71" s="243"/>
      <c r="G71" s="243"/>
      <c r="H71" s="243"/>
      <c r="I71" s="243"/>
      <c r="J71" s="243"/>
      <c r="K71" s="244"/>
    </row>
    <row r="72" spans="2:11" s="1" customFormat="1" ht="18.75" customHeight="1">
      <c r="B72" s="245"/>
      <c r="C72" s="245"/>
      <c r="D72" s="245"/>
      <c r="E72" s="245"/>
      <c r="F72" s="245"/>
      <c r="G72" s="245"/>
      <c r="H72" s="245"/>
      <c r="I72" s="245"/>
      <c r="J72" s="245"/>
      <c r="K72" s="246"/>
    </row>
    <row r="73" spans="2:11" s="1" customFormat="1" ht="18.75" customHeight="1">
      <c r="B73" s="246"/>
      <c r="C73" s="246"/>
      <c r="D73" s="246"/>
      <c r="E73" s="246"/>
      <c r="F73" s="246"/>
      <c r="G73" s="246"/>
      <c r="H73" s="246"/>
      <c r="I73" s="246"/>
      <c r="J73" s="246"/>
      <c r="K73" s="246"/>
    </row>
    <row r="74" spans="2:11" s="1" customFormat="1" ht="7.5" customHeight="1">
      <c r="B74" s="247"/>
      <c r="C74" s="248"/>
      <c r="D74" s="248"/>
      <c r="E74" s="248"/>
      <c r="F74" s="248"/>
      <c r="G74" s="248"/>
      <c r="H74" s="248"/>
      <c r="I74" s="248"/>
      <c r="J74" s="248"/>
      <c r="K74" s="249"/>
    </row>
    <row r="75" spans="2:11" s="1" customFormat="1" ht="45" customHeight="1">
      <c r="B75" s="250"/>
      <c r="C75" s="355" t="s">
        <v>372</v>
      </c>
      <c r="D75" s="355"/>
      <c r="E75" s="355"/>
      <c r="F75" s="355"/>
      <c r="G75" s="355"/>
      <c r="H75" s="355"/>
      <c r="I75" s="355"/>
      <c r="J75" s="355"/>
      <c r="K75" s="251"/>
    </row>
    <row r="76" spans="2:11" s="1" customFormat="1" ht="17.25" customHeight="1">
      <c r="B76" s="250"/>
      <c r="C76" s="252" t="s">
        <v>373</v>
      </c>
      <c r="D76" s="252"/>
      <c r="E76" s="252"/>
      <c r="F76" s="252" t="s">
        <v>374</v>
      </c>
      <c r="G76" s="253"/>
      <c r="H76" s="252" t="s">
        <v>53</v>
      </c>
      <c r="I76" s="252" t="s">
        <v>56</v>
      </c>
      <c r="J76" s="252" t="s">
        <v>375</v>
      </c>
      <c r="K76" s="251"/>
    </row>
    <row r="77" spans="2:11" s="1" customFormat="1" ht="17.25" customHeight="1">
      <c r="B77" s="250"/>
      <c r="C77" s="254" t="s">
        <v>376</v>
      </c>
      <c r="D77" s="254"/>
      <c r="E77" s="254"/>
      <c r="F77" s="255" t="s">
        <v>377</v>
      </c>
      <c r="G77" s="256"/>
      <c r="H77" s="254"/>
      <c r="I77" s="254"/>
      <c r="J77" s="254" t="s">
        <v>378</v>
      </c>
      <c r="K77" s="251"/>
    </row>
    <row r="78" spans="2:11" s="1" customFormat="1" ht="5.25" customHeight="1">
      <c r="B78" s="250"/>
      <c r="C78" s="257"/>
      <c r="D78" s="257"/>
      <c r="E78" s="257"/>
      <c r="F78" s="257"/>
      <c r="G78" s="258"/>
      <c r="H78" s="257"/>
      <c r="I78" s="257"/>
      <c r="J78" s="257"/>
      <c r="K78" s="251"/>
    </row>
    <row r="79" spans="2:11" s="1" customFormat="1" ht="15" customHeight="1">
      <c r="B79" s="250"/>
      <c r="C79" s="239" t="s">
        <v>52</v>
      </c>
      <c r="D79" s="257"/>
      <c r="E79" s="257"/>
      <c r="F79" s="259" t="s">
        <v>379</v>
      </c>
      <c r="G79" s="258"/>
      <c r="H79" s="239" t="s">
        <v>380</v>
      </c>
      <c r="I79" s="239" t="s">
        <v>381</v>
      </c>
      <c r="J79" s="239">
        <v>20</v>
      </c>
      <c r="K79" s="251"/>
    </row>
    <row r="80" spans="2:11" s="1" customFormat="1" ht="15" customHeight="1">
      <c r="B80" s="250"/>
      <c r="C80" s="239" t="s">
        <v>382</v>
      </c>
      <c r="D80" s="239"/>
      <c r="E80" s="239"/>
      <c r="F80" s="259" t="s">
        <v>379</v>
      </c>
      <c r="G80" s="258"/>
      <c r="H80" s="239" t="s">
        <v>383</v>
      </c>
      <c r="I80" s="239" t="s">
        <v>381</v>
      </c>
      <c r="J80" s="239">
        <v>120</v>
      </c>
      <c r="K80" s="251"/>
    </row>
    <row r="81" spans="2:11" s="1" customFormat="1" ht="15" customHeight="1">
      <c r="B81" s="260"/>
      <c r="C81" s="239" t="s">
        <v>384</v>
      </c>
      <c r="D81" s="239"/>
      <c r="E81" s="239"/>
      <c r="F81" s="259" t="s">
        <v>385</v>
      </c>
      <c r="G81" s="258"/>
      <c r="H81" s="239" t="s">
        <v>386</v>
      </c>
      <c r="I81" s="239" t="s">
        <v>381</v>
      </c>
      <c r="J81" s="239">
        <v>50</v>
      </c>
      <c r="K81" s="251"/>
    </row>
    <row r="82" spans="2:11" s="1" customFormat="1" ht="15" customHeight="1">
      <c r="B82" s="260"/>
      <c r="C82" s="239" t="s">
        <v>387</v>
      </c>
      <c r="D82" s="239"/>
      <c r="E82" s="239"/>
      <c r="F82" s="259" t="s">
        <v>379</v>
      </c>
      <c r="G82" s="258"/>
      <c r="H82" s="239" t="s">
        <v>388</v>
      </c>
      <c r="I82" s="239" t="s">
        <v>389</v>
      </c>
      <c r="J82" s="239"/>
      <c r="K82" s="251"/>
    </row>
    <row r="83" spans="2:11" s="1" customFormat="1" ht="15" customHeight="1">
      <c r="B83" s="260"/>
      <c r="C83" s="261" t="s">
        <v>390</v>
      </c>
      <c r="D83" s="261"/>
      <c r="E83" s="261"/>
      <c r="F83" s="262" t="s">
        <v>385</v>
      </c>
      <c r="G83" s="261"/>
      <c r="H83" s="261" t="s">
        <v>391</v>
      </c>
      <c r="I83" s="261" t="s">
        <v>381</v>
      </c>
      <c r="J83" s="261">
        <v>15</v>
      </c>
      <c r="K83" s="251"/>
    </row>
    <row r="84" spans="2:11" s="1" customFormat="1" ht="15" customHeight="1">
      <c r="B84" s="260"/>
      <c r="C84" s="261" t="s">
        <v>392</v>
      </c>
      <c r="D84" s="261"/>
      <c r="E84" s="261"/>
      <c r="F84" s="262" t="s">
        <v>385</v>
      </c>
      <c r="G84" s="261"/>
      <c r="H84" s="261" t="s">
        <v>393</v>
      </c>
      <c r="I84" s="261" t="s">
        <v>381</v>
      </c>
      <c r="J84" s="261">
        <v>15</v>
      </c>
      <c r="K84" s="251"/>
    </row>
    <row r="85" spans="2:11" s="1" customFormat="1" ht="15" customHeight="1">
      <c r="B85" s="260"/>
      <c r="C85" s="261" t="s">
        <v>394</v>
      </c>
      <c r="D85" s="261"/>
      <c r="E85" s="261"/>
      <c r="F85" s="262" t="s">
        <v>385</v>
      </c>
      <c r="G85" s="261"/>
      <c r="H85" s="261" t="s">
        <v>395</v>
      </c>
      <c r="I85" s="261" t="s">
        <v>381</v>
      </c>
      <c r="J85" s="261">
        <v>20</v>
      </c>
      <c r="K85" s="251"/>
    </row>
    <row r="86" spans="2:11" s="1" customFormat="1" ht="15" customHeight="1">
      <c r="B86" s="260"/>
      <c r="C86" s="261" t="s">
        <v>396</v>
      </c>
      <c r="D86" s="261"/>
      <c r="E86" s="261"/>
      <c r="F86" s="262" t="s">
        <v>385</v>
      </c>
      <c r="G86" s="261"/>
      <c r="H86" s="261" t="s">
        <v>397</v>
      </c>
      <c r="I86" s="261" t="s">
        <v>381</v>
      </c>
      <c r="J86" s="261">
        <v>20</v>
      </c>
      <c r="K86" s="251"/>
    </row>
    <row r="87" spans="2:11" s="1" customFormat="1" ht="15" customHeight="1">
      <c r="B87" s="260"/>
      <c r="C87" s="239" t="s">
        <v>398</v>
      </c>
      <c r="D87" s="239"/>
      <c r="E87" s="239"/>
      <c r="F87" s="259" t="s">
        <v>385</v>
      </c>
      <c r="G87" s="258"/>
      <c r="H87" s="239" t="s">
        <v>399</v>
      </c>
      <c r="I87" s="239" t="s">
        <v>381</v>
      </c>
      <c r="J87" s="239">
        <v>50</v>
      </c>
      <c r="K87" s="251"/>
    </row>
    <row r="88" spans="2:11" s="1" customFormat="1" ht="15" customHeight="1">
      <c r="B88" s="260"/>
      <c r="C88" s="239" t="s">
        <v>400</v>
      </c>
      <c r="D88" s="239"/>
      <c r="E88" s="239"/>
      <c r="F88" s="259" t="s">
        <v>385</v>
      </c>
      <c r="G88" s="258"/>
      <c r="H88" s="239" t="s">
        <v>401</v>
      </c>
      <c r="I88" s="239" t="s">
        <v>381</v>
      </c>
      <c r="J88" s="239">
        <v>20</v>
      </c>
      <c r="K88" s="251"/>
    </row>
    <row r="89" spans="2:11" s="1" customFormat="1" ht="15" customHeight="1">
      <c r="B89" s="260"/>
      <c r="C89" s="239" t="s">
        <v>402</v>
      </c>
      <c r="D89" s="239"/>
      <c r="E89" s="239"/>
      <c r="F89" s="259" t="s">
        <v>385</v>
      </c>
      <c r="G89" s="258"/>
      <c r="H89" s="239" t="s">
        <v>403</v>
      </c>
      <c r="I89" s="239" t="s">
        <v>381</v>
      </c>
      <c r="J89" s="239">
        <v>20</v>
      </c>
      <c r="K89" s="251"/>
    </row>
    <row r="90" spans="2:11" s="1" customFormat="1" ht="15" customHeight="1">
      <c r="B90" s="260"/>
      <c r="C90" s="239" t="s">
        <v>404</v>
      </c>
      <c r="D90" s="239"/>
      <c r="E90" s="239"/>
      <c r="F90" s="259" t="s">
        <v>385</v>
      </c>
      <c r="G90" s="258"/>
      <c r="H90" s="239" t="s">
        <v>405</v>
      </c>
      <c r="I90" s="239" t="s">
        <v>381</v>
      </c>
      <c r="J90" s="239">
        <v>50</v>
      </c>
      <c r="K90" s="251"/>
    </row>
    <row r="91" spans="2:11" s="1" customFormat="1" ht="15" customHeight="1">
      <c r="B91" s="260"/>
      <c r="C91" s="239" t="s">
        <v>406</v>
      </c>
      <c r="D91" s="239"/>
      <c r="E91" s="239"/>
      <c r="F91" s="259" t="s">
        <v>385</v>
      </c>
      <c r="G91" s="258"/>
      <c r="H91" s="239" t="s">
        <v>406</v>
      </c>
      <c r="I91" s="239" t="s">
        <v>381</v>
      </c>
      <c r="J91" s="239">
        <v>50</v>
      </c>
      <c r="K91" s="251"/>
    </row>
    <row r="92" spans="2:11" s="1" customFormat="1" ht="15" customHeight="1">
      <c r="B92" s="260"/>
      <c r="C92" s="239" t="s">
        <v>407</v>
      </c>
      <c r="D92" s="239"/>
      <c r="E92" s="239"/>
      <c r="F92" s="259" t="s">
        <v>385</v>
      </c>
      <c r="G92" s="258"/>
      <c r="H92" s="239" t="s">
        <v>408</v>
      </c>
      <c r="I92" s="239" t="s">
        <v>381</v>
      </c>
      <c r="J92" s="239">
        <v>255</v>
      </c>
      <c r="K92" s="251"/>
    </row>
    <row r="93" spans="2:11" s="1" customFormat="1" ht="15" customHeight="1">
      <c r="B93" s="260"/>
      <c r="C93" s="239" t="s">
        <v>409</v>
      </c>
      <c r="D93" s="239"/>
      <c r="E93" s="239"/>
      <c r="F93" s="259" t="s">
        <v>379</v>
      </c>
      <c r="G93" s="258"/>
      <c r="H93" s="239" t="s">
        <v>410</v>
      </c>
      <c r="I93" s="239" t="s">
        <v>411</v>
      </c>
      <c r="J93" s="239"/>
      <c r="K93" s="251"/>
    </row>
    <row r="94" spans="2:11" s="1" customFormat="1" ht="15" customHeight="1">
      <c r="B94" s="260"/>
      <c r="C94" s="239" t="s">
        <v>412</v>
      </c>
      <c r="D94" s="239"/>
      <c r="E94" s="239"/>
      <c r="F94" s="259" t="s">
        <v>379</v>
      </c>
      <c r="G94" s="258"/>
      <c r="H94" s="239" t="s">
        <v>413</v>
      </c>
      <c r="I94" s="239" t="s">
        <v>414</v>
      </c>
      <c r="J94" s="239"/>
      <c r="K94" s="251"/>
    </row>
    <row r="95" spans="2:11" s="1" customFormat="1" ht="15" customHeight="1">
      <c r="B95" s="260"/>
      <c r="C95" s="239" t="s">
        <v>415</v>
      </c>
      <c r="D95" s="239"/>
      <c r="E95" s="239"/>
      <c r="F95" s="259" t="s">
        <v>379</v>
      </c>
      <c r="G95" s="258"/>
      <c r="H95" s="239" t="s">
        <v>415</v>
      </c>
      <c r="I95" s="239" t="s">
        <v>414</v>
      </c>
      <c r="J95" s="239"/>
      <c r="K95" s="251"/>
    </row>
    <row r="96" spans="2:11" s="1" customFormat="1" ht="15" customHeight="1">
      <c r="B96" s="260"/>
      <c r="C96" s="239" t="s">
        <v>37</v>
      </c>
      <c r="D96" s="239"/>
      <c r="E96" s="239"/>
      <c r="F96" s="259" t="s">
        <v>379</v>
      </c>
      <c r="G96" s="258"/>
      <c r="H96" s="239" t="s">
        <v>416</v>
      </c>
      <c r="I96" s="239" t="s">
        <v>414</v>
      </c>
      <c r="J96" s="239"/>
      <c r="K96" s="251"/>
    </row>
    <row r="97" spans="2:11" s="1" customFormat="1" ht="15" customHeight="1">
      <c r="B97" s="260"/>
      <c r="C97" s="239" t="s">
        <v>47</v>
      </c>
      <c r="D97" s="239"/>
      <c r="E97" s="239"/>
      <c r="F97" s="259" t="s">
        <v>379</v>
      </c>
      <c r="G97" s="258"/>
      <c r="H97" s="239" t="s">
        <v>417</v>
      </c>
      <c r="I97" s="239" t="s">
        <v>414</v>
      </c>
      <c r="J97" s="239"/>
      <c r="K97" s="251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</row>
    <row r="101" spans="2:11" s="1" customFormat="1" ht="7.5" customHeight="1">
      <c r="B101" s="247"/>
      <c r="C101" s="248"/>
      <c r="D101" s="248"/>
      <c r="E101" s="248"/>
      <c r="F101" s="248"/>
      <c r="G101" s="248"/>
      <c r="H101" s="248"/>
      <c r="I101" s="248"/>
      <c r="J101" s="248"/>
      <c r="K101" s="249"/>
    </row>
    <row r="102" spans="2:11" s="1" customFormat="1" ht="45" customHeight="1">
      <c r="B102" s="250"/>
      <c r="C102" s="355" t="s">
        <v>418</v>
      </c>
      <c r="D102" s="355"/>
      <c r="E102" s="355"/>
      <c r="F102" s="355"/>
      <c r="G102" s="355"/>
      <c r="H102" s="355"/>
      <c r="I102" s="355"/>
      <c r="J102" s="355"/>
      <c r="K102" s="251"/>
    </row>
    <row r="103" spans="2:11" s="1" customFormat="1" ht="17.25" customHeight="1">
      <c r="B103" s="250"/>
      <c r="C103" s="252" t="s">
        <v>373</v>
      </c>
      <c r="D103" s="252"/>
      <c r="E103" s="252"/>
      <c r="F103" s="252" t="s">
        <v>374</v>
      </c>
      <c r="G103" s="253"/>
      <c r="H103" s="252" t="s">
        <v>53</v>
      </c>
      <c r="I103" s="252" t="s">
        <v>56</v>
      </c>
      <c r="J103" s="252" t="s">
        <v>375</v>
      </c>
      <c r="K103" s="251"/>
    </row>
    <row r="104" spans="2:11" s="1" customFormat="1" ht="17.25" customHeight="1">
      <c r="B104" s="250"/>
      <c r="C104" s="254" t="s">
        <v>376</v>
      </c>
      <c r="D104" s="254"/>
      <c r="E104" s="254"/>
      <c r="F104" s="255" t="s">
        <v>377</v>
      </c>
      <c r="G104" s="256"/>
      <c r="H104" s="254"/>
      <c r="I104" s="254"/>
      <c r="J104" s="254" t="s">
        <v>378</v>
      </c>
      <c r="K104" s="251"/>
    </row>
    <row r="105" spans="2:11" s="1" customFormat="1" ht="5.25" customHeight="1">
      <c r="B105" s="250"/>
      <c r="C105" s="252"/>
      <c r="D105" s="252"/>
      <c r="E105" s="252"/>
      <c r="F105" s="252"/>
      <c r="G105" s="268"/>
      <c r="H105" s="252"/>
      <c r="I105" s="252"/>
      <c r="J105" s="252"/>
      <c r="K105" s="251"/>
    </row>
    <row r="106" spans="2:11" s="1" customFormat="1" ht="15" customHeight="1">
      <c r="B106" s="250"/>
      <c r="C106" s="239" t="s">
        <v>52</v>
      </c>
      <c r="D106" s="257"/>
      <c r="E106" s="257"/>
      <c r="F106" s="259" t="s">
        <v>379</v>
      </c>
      <c r="G106" s="268"/>
      <c r="H106" s="239" t="s">
        <v>419</v>
      </c>
      <c r="I106" s="239" t="s">
        <v>381</v>
      </c>
      <c r="J106" s="239">
        <v>20</v>
      </c>
      <c r="K106" s="251"/>
    </row>
    <row r="107" spans="2:11" s="1" customFormat="1" ht="15" customHeight="1">
      <c r="B107" s="250"/>
      <c r="C107" s="239" t="s">
        <v>382</v>
      </c>
      <c r="D107" s="239"/>
      <c r="E107" s="239"/>
      <c r="F107" s="259" t="s">
        <v>379</v>
      </c>
      <c r="G107" s="239"/>
      <c r="H107" s="239" t="s">
        <v>419</v>
      </c>
      <c r="I107" s="239" t="s">
        <v>381</v>
      </c>
      <c r="J107" s="239">
        <v>120</v>
      </c>
      <c r="K107" s="251"/>
    </row>
    <row r="108" spans="2:11" s="1" customFormat="1" ht="15" customHeight="1">
      <c r="B108" s="260"/>
      <c r="C108" s="239" t="s">
        <v>384</v>
      </c>
      <c r="D108" s="239"/>
      <c r="E108" s="239"/>
      <c r="F108" s="259" t="s">
        <v>385</v>
      </c>
      <c r="G108" s="239"/>
      <c r="H108" s="239" t="s">
        <v>419</v>
      </c>
      <c r="I108" s="239" t="s">
        <v>381</v>
      </c>
      <c r="J108" s="239">
        <v>50</v>
      </c>
      <c r="K108" s="251"/>
    </row>
    <row r="109" spans="2:11" s="1" customFormat="1" ht="15" customHeight="1">
      <c r="B109" s="260"/>
      <c r="C109" s="239" t="s">
        <v>387</v>
      </c>
      <c r="D109" s="239"/>
      <c r="E109" s="239"/>
      <c r="F109" s="259" t="s">
        <v>379</v>
      </c>
      <c r="G109" s="239"/>
      <c r="H109" s="239" t="s">
        <v>419</v>
      </c>
      <c r="I109" s="239" t="s">
        <v>389</v>
      </c>
      <c r="J109" s="239"/>
      <c r="K109" s="251"/>
    </row>
    <row r="110" spans="2:11" s="1" customFormat="1" ht="15" customHeight="1">
      <c r="B110" s="260"/>
      <c r="C110" s="239" t="s">
        <v>398</v>
      </c>
      <c r="D110" s="239"/>
      <c r="E110" s="239"/>
      <c r="F110" s="259" t="s">
        <v>385</v>
      </c>
      <c r="G110" s="239"/>
      <c r="H110" s="239" t="s">
        <v>419</v>
      </c>
      <c r="I110" s="239" t="s">
        <v>381</v>
      </c>
      <c r="J110" s="239">
        <v>50</v>
      </c>
      <c r="K110" s="251"/>
    </row>
    <row r="111" spans="2:11" s="1" customFormat="1" ht="15" customHeight="1">
      <c r="B111" s="260"/>
      <c r="C111" s="239" t="s">
        <v>406</v>
      </c>
      <c r="D111" s="239"/>
      <c r="E111" s="239"/>
      <c r="F111" s="259" t="s">
        <v>385</v>
      </c>
      <c r="G111" s="239"/>
      <c r="H111" s="239" t="s">
        <v>419</v>
      </c>
      <c r="I111" s="239" t="s">
        <v>381</v>
      </c>
      <c r="J111" s="239">
        <v>50</v>
      </c>
      <c r="K111" s="251"/>
    </row>
    <row r="112" spans="2:11" s="1" customFormat="1" ht="15" customHeight="1">
      <c r="B112" s="260"/>
      <c r="C112" s="239" t="s">
        <v>404</v>
      </c>
      <c r="D112" s="239"/>
      <c r="E112" s="239"/>
      <c r="F112" s="259" t="s">
        <v>385</v>
      </c>
      <c r="G112" s="239"/>
      <c r="H112" s="239" t="s">
        <v>419</v>
      </c>
      <c r="I112" s="239" t="s">
        <v>381</v>
      </c>
      <c r="J112" s="239">
        <v>50</v>
      </c>
      <c r="K112" s="251"/>
    </row>
    <row r="113" spans="2:11" s="1" customFormat="1" ht="15" customHeight="1">
      <c r="B113" s="260"/>
      <c r="C113" s="239" t="s">
        <v>52</v>
      </c>
      <c r="D113" s="239"/>
      <c r="E113" s="239"/>
      <c r="F113" s="259" t="s">
        <v>379</v>
      </c>
      <c r="G113" s="239"/>
      <c r="H113" s="239" t="s">
        <v>420</v>
      </c>
      <c r="I113" s="239" t="s">
        <v>381</v>
      </c>
      <c r="J113" s="239">
        <v>20</v>
      </c>
      <c r="K113" s="251"/>
    </row>
    <row r="114" spans="2:11" s="1" customFormat="1" ht="15" customHeight="1">
      <c r="B114" s="260"/>
      <c r="C114" s="239" t="s">
        <v>421</v>
      </c>
      <c r="D114" s="239"/>
      <c r="E114" s="239"/>
      <c r="F114" s="259" t="s">
        <v>379</v>
      </c>
      <c r="G114" s="239"/>
      <c r="H114" s="239" t="s">
        <v>422</v>
      </c>
      <c r="I114" s="239" t="s">
        <v>381</v>
      </c>
      <c r="J114" s="239">
        <v>120</v>
      </c>
      <c r="K114" s="251"/>
    </row>
    <row r="115" spans="2:11" s="1" customFormat="1" ht="15" customHeight="1">
      <c r="B115" s="260"/>
      <c r="C115" s="239" t="s">
        <v>37</v>
      </c>
      <c r="D115" s="239"/>
      <c r="E115" s="239"/>
      <c r="F115" s="259" t="s">
        <v>379</v>
      </c>
      <c r="G115" s="239"/>
      <c r="H115" s="239" t="s">
        <v>423</v>
      </c>
      <c r="I115" s="239" t="s">
        <v>414</v>
      </c>
      <c r="J115" s="239"/>
      <c r="K115" s="251"/>
    </row>
    <row r="116" spans="2:11" s="1" customFormat="1" ht="15" customHeight="1">
      <c r="B116" s="260"/>
      <c r="C116" s="239" t="s">
        <v>47</v>
      </c>
      <c r="D116" s="239"/>
      <c r="E116" s="239"/>
      <c r="F116" s="259" t="s">
        <v>379</v>
      </c>
      <c r="G116" s="239"/>
      <c r="H116" s="239" t="s">
        <v>424</v>
      </c>
      <c r="I116" s="239" t="s">
        <v>414</v>
      </c>
      <c r="J116" s="239"/>
      <c r="K116" s="251"/>
    </row>
    <row r="117" spans="2:11" s="1" customFormat="1" ht="15" customHeight="1">
      <c r="B117" s="260"/>
      <c r="C117" s="239" t="s">
        <v>56</v>
      </c>
      <c r="D117" s="239"/>
      <c r="E117" s="239"/>
      <c r="F117" s="259" t="s">
        <v>379</v>
      </c>
      <c r="G117" s="239"/>
      <c r="H117" s="239" t="s">
        <v>425</v>
      </c>
      <c r="I117" s="239" t="s">
        <v>426</v>
      </c>
      <c r="J117" s="239"/>
      <c r="K117" s="251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36"/>
      <c r="D119" s="236"/>
      <c r="E119" s="236"/>
      <c r="F119" s="271"/>
      <c r="G119" s="236"/>
      <c r="H119" s="236"/>
      <c r="I119" s="236"/>
      <c r="J119" s="236"/>
      <c r="K119" s="270"/>
    </row>
    <row r="120" spans="2:11" s="1" customFormat="1" ht="18.75" customHeight="1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</row>
    <row r="121" spans="2:11" s="1" customFormat="1" ht="7.5" customHeight="1">
      <c r="B121" s="272"/>
      <c r="C121" s="273"/>
      <c r="D121" s="273"/>
      <c r="E121" s="273"/>
      <c r="F121" s="273"/>
      <c r="G121" s="273"/>
      <c r="H121" s="273"/>
      <c r="I121" s="273"/>
      <c r="J121" s="273"/>
      <c r="K121" s="274"/>
    </row>
    <row r="122" spans="2:11" s="1" customFormat="1" ht="45" customHeight="1">
      <c r="B122" s="275"/>
      <c r="C122" s="356" t="s">
        <v>427</v>
      </c>
      <c r="D122" s="356"/>
      <c r="E122" s="356"/>
      <c r="F122" s="356"/>
      <c r="G122" s="356"/>
      <c r="H122" s="356"/>
      <c r="I122" s="356"/>
      <c r="J122" s="356"/>
      <c r="K122" s="276"/>
    </row>
    <row r="123" spans="2:11" s="1" customFormat="1" ht="17.25" customHeight="1">
      <c r="B123" s="277"/>
      <c r="C123" s="252" t="s">
        <v>373</v>
      </c>
      <c r="D123" s="252"/>
      <c r="E123" s="252"/>
      <c r="F123" s="252" t="s">
        <v>374</v>
      </c>
      <c r="G123" s="253"/>
      <c r="H123" s="252" t="s">
        <v>53</v>
      </c>
      <c r="I123" s="252" t="s">
        <v>56</v>
      </c>
      <c r="J123" s="252" t="s">
        <v>375</v>
      </c>
      <c r="K123" s="278"/>
    </row>
    <row r="124" spans="2:11" s="1" customFormat="1" ht="17.25" customHeight="1">
      <c r="B124" s="277"/>
      <c r="C124" s="254" t="s">
        <v>376</v>
      </c>
      <c r="D124" s="254"/>
      <c r="E124" s="254"/>
      <c r="F124" s="255" t="s">
        <v>377</v>
      </c>
      <c r="G124" s="256"/>
      <c r="H124" s="254"/>
      <c r="I124" s="254"/>
      <c r="J124" s="254" t="s">
        <v>378</v>
      </c>
      <c r="K124" s="278"/>
    </row>
    <row r="125" spans="2:11" s="1" customFormat="1" ht="5.25" customHeight="1">
      <c r="B125" s="279"/>
      <c r="C125" s="257"/>
      <c r="D125" s="257"/>
      <c r="E125" s="257"/>
      <c r="F125" s="257"/>
      <c r="G125" s="239"/>
      <c r="H125" s="257"/>
      <c r="I125" s="257"/>
      <c r="J125" s="257"/>
      <c r="K125" s="280"/>
    </row>
    <row r="126" spans="2:11" s="1" customFormat="1" ht="15" customHeight="1">
      <c r="B126" s="279"/>
      <c r="C126" s="239" t="s">
        <v>382</v>
      </c>
      <c r="D126" s="257"/>
      <c r="E126" s="257"/>
      <c r="F126" s="259" t="s">
        <v>379</v>
      </c>
      <c r="G126" s="239"/>
      <c r="H126" s="239" t="s">
        <v>419</v>
      </c>
      <c r="I126" s="239" t="s">
        <v>381</v>
      </c>
      <c r="J126" s="239">
        <v>120</v>
      </c>
      <c r="K126" s="281"/>
    </row>
    <row r="127" spans="2:11" s="1" customFormat="1" ht="15" customHeight="1">
      <c r="B127" s="279"/>
      <c r="C127" s="239" t="s">
        <v>428</v>
      </c>
      <c r="D127" s="239"/>
      <c r="E127" s="239"/>
      <c r="F127" s="259" t="s">
        <v>379</v>
      </c>
      <c r="G127" s="239"/>
      <c r="H127" s="239" t="s">
        <v>429</v>
      </c>
      <c r="I127" s="239" t="s">
        <v>381</v>
      </c>
      <c r="J127" s="239" t="s">
        <v>430</v>
      </c>
      <c r="K127" s="281"/>
    </row>
    <row r="128" spans="2:11" s="1" customFormat="1" ht="15" customHeight="1">
      <c r="B128" s="279"/>
      <c r="C128" s="239" t="s">
        <v>327</v>
      </c>
      <c r="D128" s="239"/>
      <c r="E128" s="239"/>
      <c r="F128" s="259" t="s">
        <v>379</v>
      </c>
      <c r="G128" s="239"/>
      <c r="H128" s="239" t="s">
        <v>431</v>
      </c>
      <c r="I128" s="239" t="s">
        <v>381</v>
      </c>
      <c r="J128" s="239" t="s">
        <v>430</v>
      </c>
      <c r="K128" s="281"/>
    </row>
    <row r="129" spans="2:11" s="1" customFormat="1" ht="15" customHeight="1">
      <c r="B129" s="279"/>
      <c r="C129" s="239" t="s">
        <v>390</v>
      </c>
      <c r="D129" s="239"/>
      <c r="E129" s="239"/>
      <c r="F129" s="259" t="s">
        <v>385</v>
      </c>
      <c r="G129" s="239"/>
      <c r="H129" s="239" t="s">
        <v>391</v>
      </c>
      <c r="I129" s="239" t="s">
        <v>381</v>
      </c>
      <c r="J129" s="239">
        <v>15</v>
      </c>
      <c r="K129" s="281"/>
    </row>
    <row r="130" spans="2:11" s="1" customFormat="1" ht="15" customHeight="1">
      <c r="B130" s="279"/>
      <c r="C130" s="261" t="s">
        <v>392</v>
      </c>
      <c r="D130" s="261"/>
      <c r="E130" s="261"/>
      <c r="F130" s="262" t="s">
        <v>385</v>
      </c>
      <c r="G130" s="261"/>
      <c r="H130" s="261" t="s">
        <v>393</v>
      </c>
      <c r="I130" s="261" t="s">
        <v>381</v>
      </c>
      <c r="J130" s="261">
        <v>15</v>
      </c>
      <c r="K130" s="281"/>
    </row>
    <row r="131" spans="2:11" s="1" customFormat="1" ht="15" customHeight="1">
      <c r="B131" s="279"/>
      <c r="C131" s="261" t="s">
        <v>394</v>
      </c>
      <c r="D131" s="261"/>
      <c r="E131" s="261"/>
      <c r="F131" s="262" t="s">
        <v>385</v>
      </c>
      <c r="G131" s="261"/>
      <c r="H131" s="261" t="s">
        <v>395</v>
      </c>
      <c r="I131" s="261" t="s">
        <v>381</v>
      </c>
      <c r="J131" s="261">
        <v>20</v>
      </c>
      <c r="K131" s="281"/>
    </row>
    <row r="132" spans="2:11" s="1" customFormat="1" ht="15" customHeight="1">
      <c r="B132" s="279"/>
      <c r="C132" s="261" t="s">
        <v>396</v>
      </c>
      <c r="D132" s="261"/>
      <c r="E132" s="261"/>
      <c r="F132" s="262" t="s">
        <v>385</v>
      </c>
      <c r="G132" s="261"/>
      <c r="H132" s="261" t="s">
        <v>397</v>
      </c>
      <c r="I132" s="261" t="s">
        <v>381</v>
      </c>
      <c r="J132" s="261">
        <v>20</v>
      </c>
      <c r="K132" s="281"/>
    </row>
    <row r="133" spans="2:11" s="1" customFormat="1" ht="15" customHeight="1">
      <c r="B133" s="279"/>
      <c r="C133" s="239" t="s">
        <v>384</v>
      </c>
      <c r="D133" s="239"/>
      <c r="E133" s="239"/>
      <c r="F133" s="259" t="s">
        <v>385</v>
      </c>
      <c r="G133" s="239"/>
      <c r="H133" s="239" t="s">
        <v>419</v>
      </c>
      <c r="I133" s="239" t="s">
        <v>381</v>
      </c>
      <c r="J133" s="239">
        <v>50</v>
      </c>
      <c r="K133" s="281"/>
    </row>
    <row r="134" spans="2:11" s="1" customFormat="1" ht="15" customHeight="1">
      <c r="B134" s="279"/>
      <c r="C134" s="239" t="s">
        <v>398</v>
      </c>
      <c r="D134" s="239"/>
      <c r="E134" s="239"/>
      <c r="F134" s="259" t="s">
        <v>385</v>
      </c>
      <c r="G134" s="239"/>
      <c r="H134" s="239" t="s">
        <v>419</v>
      </c>
      <c r="I134" s="239" t="s">
        <v>381</v>
      </c>
      <c r="J134" s="239">
        <v>50</v>
      </c>
      <c r="K134" s="281"/>
    </row>
    <row r="135" spans="2:11" s="1" customFormat="1" ht="15" customHeight="1">
      <c r="B135" s="279"/>
      <c r="C135" s="239" t="s">
        <v>404</v>
      </c>
      <c r="D135" s="239"/>
      <c r="E135" s="239"/>
      <c r="F135" s="259" t="s">
        <v>385</v>
      </c>
      <c r="G135" s="239"/>
      <c r="H135" s="239" t="s">
        <v>419</v>
      </c>
      <c r="I135" s="239" t="s">
        <v>381</v>
      </c>
      <c r="J135" s="239">
        <v>50</v>
      </c>
      <c r="K135" s="281"/>
    </row>
    <row r="136" spans="2:11" s="1" customFormat="1" ht="15" customHeight="1">
      <c r="B136" s="279"/>
      <c r="C136" s="239" t="s">
        <v>406</v>
      </c>
      <c r="D136" s="239"/>
      <c r="E136" s="239"/>
      <c r="F136" s="259" t="s">
        <v>385</v>
      </c>
      <c r="G136" s="239"/>
      <c r="H136" s="239" t="s">
        <v>419</v>
      </c>
      <c r="I136" s="239" t="s">
        <v>381</v>
      </c>
      <c r="J136" s="239">
        <v>50</v>
      </c>
      <c r="K136" s="281"/>
    </row>
    <row r="137" spans="2:11" s="1" customFormat="1" ht="15" customHeight="1">
      <c r="B137" s="279"/>
      <c r="C137" s="239" t="s">
        <v>407</v>
      </c>
      <c r="D137" s="239"/>
      <c r="E137" s="239"/>
      <c r="F137" s="259" t="s">
        <v>385</v>
      </c>
      <c r="G137" s="239"/>
      <c r="H137" s="239" t="s">
        <v>432</v>
      </c>
      <c r="I137" s="239" t="s">
        <v>381</v>
      </c>
      <c r="J137" s="239">
        <v>255</v>
      </c>
      <c r="K137" s="281"/>
    </row>
    <row r="138" spans="2:11" s="1" customFormat="1" ht="15" customHeight="1">
      <c r="B138" s="279"/>
      <c r="C138" s="239" t="s">
        <v>409</v>
      </c>
      <c r="D138" s="239"/>
      <c r="E138" s="239"/>
      <c r="F138" s="259" t="s">
        <v>379</v>
      </c>
      <c r="G138" s="239"/>
      <c r="H138" s="239" t="s">
        <v>433</v>
      </c>
      <c r="I138" s="239" t="s">
        <v>411</v>
      </c>
      <c r="J138" s="239"/>
      <c r="K138" s="281"/>
    </row>
    <row r="139" spans="2:11" s="1" customFormat="1" ht="15" customHeight="1">
      <c r="B139" s="279"/>
      <c r="C139" s="239" t="s">
        <v>412</v>
      </c>
      <c r="D139" s="239"/>
      <c r="E139" s="239"/>
      <c r="F139" s="259" t="s">
        <v>379</v>
      </c>
      <c r="G139" s="239"/>
      <c r="H139" s="239" t="s">
        <v>434</v>
      </c>
      <c r="I139" s="239" t="s">
        <v>414</v>
      </c>
      <c r="J139" s="239"/>
      <c r="K139" s="281"/>
    </row>
    <row r="140" spans="2:11" s="1" customFormat="1" ht="15" customHeight="1">
      <c r="B140" s="279"/>
      <c r="C140" s="239" t="s">
        <v>415</v>
      </c>
      <c r="D140" s="239"/>
      <c r="E140" s="239"/>
      <c r="F140" s="259" t="s">
        <v>379</v>
      </c>
      <c r="G140" s="239"/>
      <c r="H140" s="239" t="s">
        <v>415</v>
      </c>
      <c r="I140" s="239" t="s">
        <v>414</v>
      </c>
      <c r="J140" s="239"/>
      <c r="K140" s="281"/>
    </row>
    <row r="141" spans="2:11" s="1" customFormat="1" ht="15" customHeight="1">
      <c r="B141" s="279"/>
      <c r="C141" s="239" t="s">
        <v>37</v>
      </c>
      <c r="D141" s="239"/>
      <c r="E141" s="239"/>
      <c r="F141" s="259" t="s">
        <v>379</v>
      </c>
      <c r="G141" s="239"/>
      <c r="H141" s="239" t="s">
        <v>435</v>
      </c>
      <c r="I141" s="239" t="s">
        <v>414</v>
      </c>
      <c r="J141" s="239"/>
      <c r="K141" s="281"/>
    </row>
    <row r="142" spans="2:11" s="1" customFormat="1" ht="15" customHeight="1">
      <c r="B142" s="279"/>
      <c r="C142" s="239" t="s">
        <v>436</v>
      </c>
      <c r="D142" s="239"/>
      <c r="E142" s="239"/>
      <c r="F142" s="259" t="s">
        <v>379</v>
      </c>
      <c r="G142" s="239"/>
      <c r="H142" s="239" t="s">
        <v>437</v>
      </c>
      <c r="I142" s="239" t="s">
        <v>414</v>
      </c>
      <c r="J142" s="239"/>
      <c r="K142" s="281"/>
    </row>
    <row r="143" spans="2:11" s="1" customFormat="1" ht="15" customHeight="1">
      <c r="B143" s="282"/>
      <c r="C143" s="283"/>
      <c r="D143" s="283"/>
      <c r="E143" s="283"/>
      <c r="F143" s="283"/>
      <c r="G143" s="283"/>
      <c r="H143" s="283"/>
      <c r="I143" s="283"/>
      <c r="J143" s="283"/>
      <c r="K143" s="284"/>
    </row>
    <row r="144" spans="2:11" s="1" customFormat="1" ht="18.75" customHeight="1">
      <c r="B144" s="236"/>
      <c r="C144" s="236"/>
      <c r="D144" s="236"/>
      <c r="E144" s="236"/>
      <c r="F144" s="271"/>
      <c r="G144" s="236"/>
      <c r="H144" s="236"/>
      <c r="I144" s="236"/>
      <c r="J144" s="236"/>
      <c r="K144" s="236"/>
    </row>
    <row r="145" spans="2:11" s="1" customFormat="1" ht="18.75" customHeight="1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</row>
    <row r="146" spans="2:11" s="1" customFormat="1" ht="7.5" customHeight="1">
      <c r="B146" s="247"/>
      <c r="C146" s="248"/>
      <c r="D146" s="248"/>
      <c r="E146" s="248"/>
      <c r="F146" s="248"/>
      <c r="G146" s="248"/>
      <c r="H146" s="248"/>
      <c r="I146" s="248"/>
      <c r="J146" s="248"/>
      <c r="K146" s="249"/>
    </row>
    <row r="147" spans="2:11" s="1" customFormat="1" ht="45" customHeight="1">
      <c r="B147" s="250"/>
      <c r="C147" s="355" t="s">
        <v>438</v>
      </c>
      <c r="D147" s="355"/>
      <c r="E147" s="355"/>
      <c r="F147" s="355"/>
      <c r="G147" s="355"/>
      <c r="H147" s="355"/>
      <c r="I147" s="355"/>
      <c r="J147" s="355"/>
      <c r="K147" s="251"/>
    </row>
    <row r="148" spans="2:11" s="1" customFormat="1" ht="17.25" customHeight="1">
      <c r="B148" s="250"/>
      <c r="C148" s="252" t="s">
        <v>373</v>
      </c>
      <c r="D148" s="252"/>
      <c r="E148" s="252"/>
      <c r="F148" s="252" t="s">
        <v>374</v>
      </c>
      <c r="G148" s="253"/>
      <c r="H148" s="252" t="s">
        <v>53</v>
      </c>
      <c r="I148" s="252" t="s">
        <v>56</v>
      </c>
      <c r="J148" s="252" t="s">
        <v>375</v>
      </c>
      <c r="K148" s="251"/>
    </row>
    <row r="149" spans="2:11" s="1" customFormat="1" ht="17.25" customHeight="1">
      <c r="B149" s="250"/>
      <c r="C149" s="254" t="s">
        <v>376</v>
      </c>
      <c r="D149" s="254"/>
      <c r="E149" s="254"/>
      <c r="F149" s="255" t="s">
        <v>377</v>
      </c>
      <c r="G149" s="256"/>
      <c r="H149" s="254"/>
      <c r="I149" s="254"/>
      <c r="J149" s="254" t="s">
        <v>378</v>
      </c>
      <c r="K149" s="251"/>
    </row>
    <row r="150" spans="2:11" s="1" customFormat="1" ht="5.25" customHeight="1">
      <c r="B150" s="260"/>
      <c r="C150" s="257"/>
      <c r="D150" s="257"/>
      <c r="E150" s="257"/>
      <c r="F150" s="257"/>
      <c r="G150" s="258"/>
      <c r="H150" s="257"/>
      <c r="I150" s="257"/>
      <c r="J150" s="257"/>
      <c r="K150" s="281"/>
    </row>
    <row r="151" spans="2:11" s="1" customFormat="1" ht="15" customHeight="1">
      <c r="B151" s="260"/>
      <c r="C151" s="285" t="s">
        <v>382</v>
      </c>
      <c r="D151" s="239"/>
      <c r="E151" s="239"/>
      <c r="F151" s="286" t="s">
        <v>379</v>
      </c>
      <c r="G151" s="239"/>
      <c r="H151" s="285" t="s">
        <v>419</v>
      </c>
      <c r="I151" s="285" t="s">
        <v>381</v>
      </c>
      <c r="J151" s="285">
        <v>120</v>
      </c>
      <c r="K151" s="281"/>
    </row>
    <row r="152" spans="2:11" s="1" customFormat="1" ht="15" customHeight="1">
      <c r="B152" s="260"/>
      <c r="C152" s="285" t="s">
        <v>428</v>
      </c>
      <c r="D152" s="239"/>
      <c r="E152" s="239"/>
      <c r="F152" s="286" t="s">
        <v>379</v>
      </c>
      <c r="G152" s="239"/>
      <c r="H152" s="285" t="s">
        <v>439</v>
      </c>
      <c r="I152" s="285" t="s">
        <v>381</v>
      </c>
      <c r="J152" s="285" t="s">
        <v>430</v>
      </c>
      <c r="K152" s="281"/>
    </row>
    <row r="153" spans="2:11" s="1" customFormat="1" ht="15" customHeight="1">
      <c r="B153" s="260"/>
      <c r="C153" s="285" t="s">
        <v>327</v>
      </c>
      <c r="D153" s="239"/>
      <c r="E153" s="239"/>
      <c r="F153" s="286" t="s">
        <v>379</v>
      </c>
      <c r="G153" s="239"/>
      <c r="H153" s="285" t="s">
        <v>440</v>
      </c>
      <c r="I153" s="285" t="s">
        <v>381</v>
      </c>
      <c r="J153" s="285" t="s">
        <v>430</v>
      </c>
      <c r="K153" s="281"/>
    </row>
    <row r="154" spans="2:11" s="1" customFormat="1" ht="15" customHeight="1">
      <c r="B154" s="260"/>
      <c r="C154" s="285" t="s">
        <v>384</v>
      </c>
      <c r="D154" s="239"/>
      <c r="E154" s="239"/>
      <c r="F154" s="286" t="s">
        <v>385</v>
      </c>
      <c r="G154" s="239"/>
      <c r="H154" s="285" t="s">
        <v>419</v>
      </c>
      <c r="I154" s="285" t="s">
        <v>381</v>
      </c>
      <c r="J154" s="285">
        <v>50</v>
      </c>
      <c r="K154" s="281"/>
    </row>
    <row r="155" spans="2:11" s="1" customFormat="1" ht="15" customHeight="1">
      <c r="B155" s="260"/>
      <c r="C155" s="285" t="s">
        <v>387</v>
      </c>
      <c r="D155" s="239"/>
      <c r="E155" s="239"/>
      <c r="F155" s="286" t="s">
        <v>379</v>
      </c>
      <c r="G155" s="239"/>
      <c r="H155" s="285" t="s">
        <v>419</v>
      </c>
      <c r="I155" s="285" t="s">
        <v>389</v>
      </c>
      <c r="J155" s="285"/>
      <c r="K155" s="281"/>
    </row>
    <row r="156" spans="2:11" s="1" customFormat="1" ht="15" customHeight="1">
      <c r="B156" s="260"/>
      <c r="C156" s="285" t="s">
        <v>398</v>
      </c>
      <c r="D156" s="239"/>
      <c r="E156" s="239"/>
      <c r="F156" s="286" t="s">
        <v>385</v>
      </c>
      <c r="G156" s="239"/>
      <c r="H156" s="285" t="s">
        <v>419</v>
      </c>
      <c r="I156" s="285" t="s">
        <v>381</v>
      </c>
      <c r="J156" s="285">
        <v>50</v>
      </c>
      <c r="K156" s="281"/>
    </row>
    <row r="157" spans="2:11" s="1" customFormat="1" ht="15" customHeight="1">
      <c r="B157" s="260"/>
      <c r="C157" s="285" t="s">
        <v>406</v>
      </c>
      <c r="D157" s="239"/>
      <c r="E157" s="239"/>
      <c r="F157" s="286" t="s">
        <v>385</v>
      </c>
      <c r="G157" s="239"/>
      <c r="H157" s="285" t="s">
        <v>419</v>
      </c>
      <c r="I157" s="285" t="s">
        <v>381</v>
      </c>
      <c r="J157" s="285">
        <v>50</v>
      </c>
      <c r="K157" s="281"/>
    </row>
    <row r="158" spans="2:11" s="1" customFormat="1" ht="15" customHeight="1">
      <c r="B158" s="260"/>
      <c r="C158" s="285" t="s">
        <v>404</v>
      </c>
      <c r="D158" s="239"/>
      <c r="E158" s="239"/>
      <c r="F158" s="286" t="s">
        <v>385</v>
      </c>
      <c r="G158" s="239"/>
      <c r="H158" s="285" t="s">
        <v>419</v>
      </c>
      <c r="I158" s="285" t="s">
        <v>381</v>
      </c>
      <c r="J158" s="285">
        <v>50</v>
      </c>
      <c r="K158" s="281"/>
    </row>
    <row r="159" spans="2:11" s="1" customFormat="1" ht="15" customHeight="1">
      <c r="B159" s="260"/>
      <c r="C159" s="285" t="s">
        <v>89</v>
      </c>
      <c r="D159" s="239"/>
      <c r="E159" s="239"/>
      <c r="F159" s="286" t="s">
        <v>379</v>
      </c>
      <c r="G159" s="239"/>
      <c r="H159" s="285" t="s">
        <v>441</v>
      </c>
      <c r="I159" s="285" t="s">
        <v>381</v>
      </c>
      <c r="J159" s="285" t="s">
        <v>442</v>
      </c>
      <c r="K159" s="281"/>
    </row>
    <row r="160" spans="2:11" s="1" customFormat="1" ht="15" customHeight="1">
      <c r="B160" s="260"/>
      <c r="C160" s="285" t="s">
        <v>443</v>
      </c>
      <c r="D160" s="239"/>
      <c r="E160" s="239"/>
      <c r="F160" s="286" t="s">
        <v>379</v>
      </c>
      <c r="G160" s="239"/>
      <c r="H160" s="285" t="s">
        <v>444</v>
      </c>
      <c r="I160" s="285" t="s">
        <v>414</v>
      </c>
      <c r="J160" s="285"/>
      <c r="K160" s="281"/>
    </row>
    <row r="161" spans="2:11" s="1" customFormat="1" ht="15" customHeight="1">
      <c r="B161" s="287"/>
      <c r="C161" s="269"/>
      <c r="D161" s="269"/>
      <c r="E161" s="269"/>
      <c r="F161" s="269"/>
      <c r="G161" s="269"/>
      <c r="H161" s="269"/>
      <c r="I161" s="269"/>
      <c r="J161" s="269"/>
      <c r="K161" s="288"/>
    </row>
    <row r="162" spans="2:11" s="1" customFormat="1" ht="18.75" customHeight="1">
      <c r="B162" s="236"/>
      <c r="C162" s="239"/>
      <c r="D162" s="239"/>
      <c r="E162" s="239"/>
      <c r="F162" s="259"/>
      <c r="G162" s="239"/>
      <c r="H162" s="239"/>
      <c r="I162" s="239"/>
      <c r="J162" s="239"/>
      <c r="K162" s="236"/>
    </row>
    <row r="163" spans="2:11" s="1" customFormat="1" ht="18.75" customHeight="1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</row>
    <row r="164" spans="2:11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pans="2:11" s="1" customFormat="1" ht="45" customHeight="1">
      <c r="B165" s="231"/>
      <c r="C165" s="356" t="s">
        <v>445</v>
      </c>
      <c r="D165" s="356"/>
      <c r="E165" s="356"/>
      <c r="F165" s="356"/>
      <c r="G165" s="356"/>
      <c r="H165" s="356"/>
      <c r="I165" s="356"/>
      <c r="J165" s="356"/>
      <c r="K165" s="232"/>
    </row>
    <row r="166" spans="2:11" s="1" customFormat="1" ht="17.25" customHeight="1">
      <c r="B166" s="231"/>
      <c r="C166" s="252" t="s">
        <v>373</v>
      </c>
      <c r="D166" s="252"/>
      <c r="E166" s="252"/>
      <c r="F166" s="252" t="s">
        <v>374</v>
      </c>
      <c r="G166" s="289"/>
      <c r="H166" s="290" t="s">
        <v>53</v>
      </c>
      <c r="I166" s="290" t="s">
        <v>56</v>
      </c>
      <c r="J166" s="252" t="s">
        <v>375</v>
      </c>
      <c r="K166" s="232"/>
    </row>
    <row r="167" spans="2:11" s="1" customFormat="1" ht="17.25" customHeight="1">
      <c r="B167" s="233"/>
      <c r="C167" s="254" t="s">
        <v>376</v>
      </c>
      <c r="D167" s="254"/>
      <c r="E167" s="254"/>
      <c r="F167" s="255" t="s">
        <v>377</v>
      </c>
      <c r="G167" s="291"/>
      <c r="H167" s="292"/>
      <c r="I167" s="292"/>
      <c r="J167" s="254" t="s">
        <v>378</v>
      </c>
      <c r="K167" s="234"/>
    </row>
    <row r="168" spans="2:11" s="1" customFormat="1" ht="5.25" customHeight="1">
      <c r="B168" s="260"/>
      <c r="C168" s="257"/>
      <c r="D168" s="257"/>
      <c r="E168" s="257"/>
      <c r="F168" s="257"/>
      <c r="G168" s="258"/>
      <c r="H168" s="257"/>
      <c r="I168" s="257"/>
      <c r="J168" s="257"/>
      <c r="K168" s="281"/>
    </row>
    <row r="169" spans="2:11" s="1" customFormat="1" ht="15" customHeight="1">
      <c r="B169" s="260"/>
      <c r="C169" s="239" t="s">
        <v>382</v>
      </c>
      <c r="D169" s="239"/>
      <c r="E169" s="239"/>
      <c r="F169" s="259" t="s">
        <v>379</v>
      </c>
      <c r="G169" s="239"/>
      <c r="H169" s="239" t="s">
        <v>419</v>
      </c>
      <c r="I169" s="239" t="s">
        <v>381</v>
      </c>
      <c r="J169" s="239">
        <v>120</v>
      </c>
      <c r="K169" s="281"/>
    </row>
    <row r="170" spans="2:11" s="1" customFormat="1" ht="15" customHeight="1">
      <c r="B170" s="260"/>
      <c r="C170" s="239" t="s">
        <v>428</v>
      </c>
      <c r="D170" s="239"/>
      <c r="E170" s="239"/>
      <c r="F170" s="259" t="s">
        <v>379</v>
      </c>
      <c r="G170" s="239"/>
      <c r="H170" s="239" t="s">
        <v>429</v>
      </c>
      <c r="I170" s="239" t="s">
        <v>381</v>
      </c>
      <c r="J170" s="239" t="s">
        <v>430</v>
      </c>
      <c r="K170" s="281"/>
    </row>
    <row r="171" spans="2:11" s="1" customFormat="1" ht="15" customHeight="1">
      <c r="B171" s="260"/>
      <c r="C171" s="239" t="s">
        <v>327</v>
      </c>
      <c r="D171" s="239"/>
      <c r="E171" s="239"/>
      <c r="F171" s="259" t="s">
        <v>379</v>
      </c>
      <c r="G171" s="239"/>
      <c r="H171" s="239" t="s">
        <v>446</v>
      </c>
      <c r="I171" s="239" t="s">
        <v>381</v>
      </c>
      <c r="J171" s="239" t="s">
        <v>430</v>
      </c>
      <c r="K171" s="281"/>
    </row>
    <row r="172" spans="2:11" s="1" customFormat="1" ht="15" customHeight="1">
      <c r="B172" s="260"/>
      <c r="C172" s="239" t="s">
        <v>384</v>
      </c>
      <c r="D172" s="239"/>
      <c r="E172" s="239"/>
      <c r="F172" s="259" t="s">
        <v>385</v>
      </c>
      <c r="G172" s="239"/>
      <c r="H172" s="239" t="s">
        <v>446</v>
      </c>
      <c r="I172" s="239" t="s">
        <v>381</v>
      </c>
      <c r="J172" s="239">
        <v>50</v>
      </c>
      <c r="K172" s="281"/>
    </row>
    <row r="173" spans="2:11" s="1" customFormat="1" ht="15" customHeight="1">
      <c r="B173" s="260"/>
      <c r="C173" s="239" t="s">
        <v>387</v>
      </c>
      <c r="D173" s="239"/>
      <c r="E173" s="239"/>
      <c r="F173" s="259" t="s">
        <v>379</v>
      </c>
      <c r="G173" s="239"/>
      <c r="H173" s="239" t="s">
        <v>446</v>
      </c>
      <c r="I173" s="239" t="s">
        <v>389</v>
      </c>
      <c r="J173" s="239"/>
      <c r="K173" s="281"/>
    </row>
    <row r="174" spans="2:11" s="1" customFormat="1" ht="15" customHeight="1">
      <c r="B174" s="260"/>
      <c r="C174" s="239" t="s">
        <v>398</v>
      </c>
      <c r="D174" s="239"/>
      <c r="E174" s="239"/>
      <c r="F174" s="259" t="s">
        <v>385</v>
      </c>
      <c r="G174" s="239"/>
      <c r="H174" s="239" t="s">
        <v>446</v>
      </c>
      <c r="I174" s="239" t="s">
        <v>381</v>
      </c>
      <c r="J174" s="239">
        <v>50</v>
      </c>
      <c r="K174" s="281"/>
    </row>
    <row r="175" spans="2:11" s="1" customFormat="1" ht="15" customHeight="1">
      <c r="B175" s="260"/>
      <c r="C175" s="239" t="s">
        <v>406</v>
      </c>
      <c r="D175" s="239"/>
      <c r="E175" s="239"/>
      <c r="F175" s="259" t="s">
        <v>385</v>
      </c>
      <c r="G175" s="239"/>
      <c r="H175" s="239" t="s">
        <v>446</v>
      </c>
      <c r="I175" s="239" t="s">
        <v>381</v>
      </c>
      <c r="J175" s="239">
        <v>50</v>
      </c>
      <c r="K175" s="281"/>
    </row>
    <row r="176" spans="2:11" s="1" customFormat="1" ht="15" customHeight="1">
      <c r="B176" s="260"/>
      <c r="C176" s="239" t="s">
        <v>404</v>
      </c>
      <c r="D176" s="239"/>
      <c r="E176" s="239"/>
      <c r="F176" s="259" t="s">
        <v>385</v>
      </c>
      <c r="G176" s="239"/>
      <c r="H176" s="239" t="s">
        <v>446</v>
      </c>
      <c r="I176" s="239" t="s">
        <v>381</v>
      </c>
      <c r="J176" s="239">
        <v>50</v>
      </c>
      <c r="K176" s="281"/>
    </row>
    <row r="177" spans="2:11" s="1" customFormat="1" ht="15" customHeight="1">
      <c r="B177" s="260"/>
      <c r="C177" s="239" t="s">
        <v>106</v>
      </c>
      <c r="D177" s="239"/>
      <c r="E177" s="239"/>
      <c r="F177" s="259" t="s">
        <v>379</v>
      </c>
      <c r="G177" s="239"/>
      <c r="H177" s="239" t="s">
        <v>447</v>
      </c>
      <c r="I177" s="239" t="s">
        <v>448</v>
      </c>
      <c r="J177" s="239"/>
      <c r="K177" s="281"/>
    </row>
    <row r="178" spans="2:11" s="1" customFormat="1" ht="15" customHeight="1">
      <c r="B178" s="260"/>
      <c r="C178" s="239" t="s">
        <v>56</v>
      </c>
      <c r="D178" s="239"/>
      <c r="E178" s="239"/>
      <c r="F178" s="259" t="s">
        <v>379</v>
      </c>
      <c r="G178" s="239"/>
      <c r="H178" s="239" t="s">
        <v>449</v>
      </c>
      <c r="I178" s="239" t="s">
        <v>450</v>
      </c>
      <c r="J178" s="239">
        <v>1</v>
      </c>
      <c r="K178" s="281"/>
    </row>
    <row r="179" spans="2:11" s="1" customFormat="1" ht="15" customHeight="1">
      <c r="B179" s="260"/>
      <c r="C179" s="239" t="s">
        <v>52</v>
      </c>
      <c r="D179" s="239"/>
      <c r="E179" s="239"/>
      <c r="F179" s="259" t="s">
        <v>379</v>
      </c>
      <c r="G179" s="239"/>
      <c r="H179" s="239" t="s">
        <v>451</v>
      </c>
      <c r="I179" s="239" t="s">
        <v>381</v>
      </c>
      <c r="J179" s="239">
        <v>20</v>
      </c>
      <c r="K179" s="281"/>
    </row>
    <row r="180" spans="2:11" s="1" customFormat="1" ht="15" customHeight="1">
      <c r="B180" s="260"/>
      <c r="C180" s="239" t="s">
        <v>53</v>
      </c>
      <c r="D180" s="239"/>
      <c r="E180" s="239"/>
      <c r="F180" s="259" t="s">
        <v>379</v>
      </c>
      <c r="G180" s="239"/>
      <c r="H180" s="239" t="s">
        <v>452</v>
      </c>
      <c r="I180" s="239" t="s">
        <v>381</v>
      </c>
      <c r="J180" s="239">
        <v>255</v>
      </c>
      <c r="K180" s="281"/>
    </row>
    <row r="181" spans="2:11" s="1" customFormat="1" ht="15" customHeight="1">
      <c r="B181" s="260"/>
      <c r="C181" s="239" t="s">
        <v>107</v>
      </c>
      <c r="D181" s="239"/>
      <c r="E181" s="239"/>
      <c r="F181" s="259" t="s">
        <v>379</v>
      </c>
      <c r="G181" s="239"/>
      <c r="H181" s="239" t="s">
        <v>343</v>
      </c>
      <c r="I181" s="239" t="s">
        <v>381</v>
      </c>
      <c r="J181" s="239">
        <v>10</v>
      </c>
      <c r="K181" s="281"/>
    </row>
    <row r="182" spans="2:11" s="1" customFormat="1" ht="15" customHeight="1">
      <c r="B182" s="260"/>
      <c r="C182" s="239" t="s">
        <v>108</v>
      </c>
      <c r="D182" s="239"/>
      <c r="E182" s="239"/>
      <c r="F182" s="259" t="s">
        <v>379</v>
      </c>
      <c r="G182" s="239"/>
      <c r="H182" s="239" t="s">
        <v>453</v>
      </c>
      <c r="I182" s="239" t="s">
        <v>414</v>
      </c>
      <c r="J182" s="239"/>
      <c r="K182" s="281"/>
    </row>
    <row r="183" spans="2:11" s="1" customFormat="1" ht="15" customHeight="1">
      <c r="B183" s="260"/>
      <c r="C183" s="239" t="s">
        <v>454</v>
      </c>
      <c r="D183" s="239"/>
      <c r="E183" s="239"/>
      <c r="F183" s="259" t="s">
        <v>379</v>
      </c>
      <c r="G183" s="239"/>
      <c r="H183" s="239" t="s">
        <v>455</v>
      </c>
      <c r="I183" s="239" t="s">
        <v>414</v>
      </c>
      <c r="J183" s="239"/>
      <c r="K183" s="281"/>
    </row>
    <row r="184" spans="2:11" s="1" customFormat="1" ht="15" customHeight="1">
      <c r="B184" s="260"/>
      <c r="C184" s="239" t="s">
        <v>443</v>
      </c>
      <c r="D184" s="239"/>
      <c r="E184" s="239"/>
      <c r="F184" s="259" t="s">
        <v>379</v>
      </c>
      <c r="G184" s="239"/>
      <c r="H184" s="239" t="s">
        <v>456</v>
      </c>
      <c r="I184" s="239" t="s">
        <v>414</v>
      </c>
      <c r="J184" s="239"/>
      <c r="K184" s="281"/>
    </row>
    <row r="185" spans="2:11" s="1" customFormat="1" ht="15" customHeight="1">
      <c r="B185" s="260"/>
      <c r="C185" s="239" t="s">
        <v>110</v>
      </c>
      <c r="D185" s="239"/>
      <c r="E185" s="239"/>
      <c r="F185" s="259" t="s">
        <v>385</v>
      </c>
      <c r="G185" s="239"/>
      <c r="H185" s="239" t="s">
        <v>457</v>
      </c>
      <c r="I185" s="239" t="s">
        <v>381</v>
      </c>
      <c r="J185" s="239">
        <v>50</v>
      </c>
      <c r="K185" s="281"/>
    </row>
    <row r="186" spans="2:11" s="1" customFormat="1" ht="15" customHeight="1">
      <c r="B186" s="260"/>
      <c r="C186" s="239" t="s">
        <v>458</v>
      </c>
      <c r="D186" s="239"/>
      <c r="E186" s="239"/>
      <c r="F186" s="259" t="s">
        <v>385</v>
      </c>
      <c r="G186" s="239"/>
      <c r="H186" s="239" t="s">
        <v>459</v>
      </c>
      <c r="I186" s="239" t="s">
        <v>460</v>
      </c>
      <c r="J186" s="239"/>
      <c r="K186" s="281"/>
    </row>
    <row r="187" spans="2:11" s="1" customFormat="1" ht="15" customHeight="1">
      <c r="B187" s="260"/>
      <c r="C187" s="239" t="s">
        <v>461</v>
      </c>
      <c r="D187" s="239"/>
      <c r="E187" s="239"/>
      <c r="F187" s="259" t="s">
        <v>385</v>
      </c>
      <c r="G187" s="239"/>
      <c r="H187" s="239" t="s">
        <v>462</v>
      </c>
      <c r="I187" s="239" t="s">
        <v>460</v>
      </c>
      <c r="J187" s="239"/>
      <c r="K187" s="281"/>
    </row>
    <row r="188" spans="2:11" s="1" customFormat="1" ht="15" customHeight="1">
      <c r="B188" s="260"/>
      <c r="C188" s="239" t="s">
        <v>463</v>
      </c>
      <c r="D188" s="239"/>
      <c r="E188" s="239"/>
      <c r="F188" s="259" t="s">
        <v>385</v>
      </c>
      <c r="G188" s="239"/>
      <c r="H188" s="239" t="s">
        <v>464</v>
      </c>
      <c r="I188" s="239" t="s">
        <v>460</v>
      </c>
      <c r="J188" s="239"/>
      <c r="K188" s="281"/>
    </row>
    <row r="189" spans="2:11" s="1" customFormat="1" ht="15" customHeight="1">
      <c r="B189" s="260"/>
      <c r="C189" s="293" t="s">
        <v>465</v>
      </c>
      <c r="D189" s="239"/>
      <c r="E189" s="239"/>
      <c r="F189" s="259" t="s">
        <v>385</v>
      </c>
      <c r="G189" s="239"/>
      <c r="H189" s="239" t="s">
        <v>466</v>
      </c>
      <c r="I189" s="239" t="s">
        <v>467</v>
      </c>
      <c r="J189" s="294" t="s">
        <v>468</v>
      </c>
      <c r="K189" s="281"/>
    </row>
    <row r="190" spans="2:11" s="1" customFormat="1" ht="15" customHeight="1">
      <c r="B190" s="260"/>
      <c r="C190" s="245" t="s">
        <v>41</v>
      </c>
      <c r="D190" s="239"/>
      <c r="E190" s="239"/>
      <c r="F190" s="259" t="s">
        <v>379</v>
      </c>
      <c r="G190" s="239"/>
      <c r="H190" s="236" t="s">
        <v>469</v>
      </c>
      <c r="I190" s="239" t="s">
        <v>470</v>
      </c>
      <c r="J190" s="239"/>
      <c r="K190" s="281"/>
    </row>
    <row r="191" spans="2:11" s="1" customFormat="1" ht="15" customHeight="1">
      <c r="B191" s="260"/>
      <c r="C191" s="245" t="s">
        <v>471</v>
      </c>
      <c r="D191" s="239"/>
      <c r="E191" s="239"/>
      <c r="F191" s="259" t="s">
        <v>379</v>
      </c>
      <c r="G191" s="239"/>
      <c r="H191" s="239" t="s">
        <v>472</v>
      </c>
      <c r="I191" s="239" t="s">
        <v>414</v>
      </c>
      <c r="J191" s="239"/>
      <c r="K191" s="281"/>
    </row>
    <row r="192" spans="2:11" s="1" customFormat="1" ht="15" customHeight="1">
      <c r="B192" s="260"/>
      <c r="C192" s="245" t="s">
        <v>473</v>
      </c>
      <c r="D192" s="239"/>
      <c r="E192" s="239"/>
      <c r="F192" s="259" t="s">
        <v>379</v>
      </c>
      <c r="G192" s="239"/>
      <c r="H192" s="239" t="s">
        <v>474</v>
      </c>
      <c r="I192" s="239" t="s">
        <v>414</v>
      </c>
      <c r="J192" s="239"/>
      <c r="K192" s="281"/>
    </row>
    <row r="193" spans="2:11" s="1" customFormat="1" ht="15" customHeight="1">
      <c r="B193" s="260"/>
      <c r="C193" s="245" t="s">
        <v>475</v>
      </c>
      <c r="D193" s="239"/>
      <c r="E193" s="239"/>
      <c r="F193" s="259" t="s">
        <v>385</v>
      </c>
      <c r="G193" s="239"/>
      <c r="H193" s="239" t="s">
        <v>476</v>
      </c>
      <c r="I193" s="239" t="s">
        <v>414</v>
      </c>
      <c r="J193" s="239"/>
      <c r="K193" s="281"/>
    </row>
    <row r="194" spans="2:11" s="1" customFormat="1" ht="15" customHeight="1">
      <c r="B194" s="287"/>
      <c r="C194" s="295"/>
      <c r="D194" s="269"/>
      <c r="E194" s="269"/>
      <c r="F194" s="269"/>
      <c r="G194" s="269"/>
      <c r="H194" s="269"/>
      <c r="I194" s="269"/>
      <c r="J194" s="269"/>
      <c r="K194" s="288"/>
    </row>
    <row r="195" spans="2:11" s="1" customFormat="1" ht="18.75" customHeight="1">
      <c r="B195" s="236"/>
      <c r="C195" s="239"/>
      <c r="D195" s="239"/>
      <c r="E195" s="239"/>
      <c r="F195" s="259"/>
      <c r="G195" s="239"/>
      <c r="H195" s="239"/>
      <c r="I195" s="239"/>
      <c r="J195" s="239"/>
      <c r="K195" s="236"/>
    </row>
    <row r="196" spans="2:11" s="1" customFormat="1" ht="18.75" customHeight="1">
      <c r="B196" s="236"/>
      <c r="C196" s="239"/>
      <c r="D196" s="239"/>
      <c r="E196" s="239"/>
      <c r="F196" s="259"/>
      <c r="G196" s="239"/>
      <c r="H196" s="239"/>
      <c r="I196" s="239"/>
      <c r="J196" s="239"/>
      <c r="K196" s="236"/>
    </row>
    <row r="197" spans="2:11" s="1" customFormat="1" ht="18.75" customHeight="1"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</row>
    <row r="198" spans="2:11" s="1" customFormat="1" ht="13.5">
      <c r="B198" s="228"/>
      <c r="C198" s="229"/>
      <c r="D198" s="229"/>
      <c r="E198" s="229"/>
      <c r="F198" s="229"/>
      <c r="G198" s="229"/>
      <c r="H198" s="229"/>
      <c r="I198" s="229"/>
      <c r="J198" s="229"/>
      <c r="K198" s="230"/>
    </row>
    <row r="199" spans="2:11" s="1" customFormat="1" ht="21">
      <c r="B199" s="231"/>
      <c r="C199" s="356" t="s">
        <v>477</v>
      </c>
      <c r="D199" s="356"/>
      <c r="E199" s="356"/>
      <c r="F199" s="356"/>
      <c r="G199" s="356"/>
      <c r="H199" s="356"/>
      <c r="I199" s="356"/>
      <c r="J199" s="356"/>
      <c r="K199" s="232"/>
    </row>
    <row r="200" spans="2:11" s="1" customFormat="1" ht="25.5" customHeight="1">
      <c r="B200" s="231"/>
      <c r="C200" s="296" t="s">
        <v>478</v>
      </c>
      <c r="D200" s="296"/>
      <c r="E200" s="296"/>
      <c r="F200" s="296" t="s">
        <v>479</v>
      </c>
      <c r="G200" s="297"/>
      <c r="H200" s="357" t="s">
        <v>480</v>
      </c>
      <c r="I200" s="357"/>
      <c r="J200" s="357"/>
      <c r="K200" s="232"/>
    </row>
    <row r="201" spans="2:11" s="1" customFormat="1" ht="5.25" customHeight="1">
      <c r="B201" s="260"/>
      <c r="C201" s="257"/>
      <c r="D201" s="257"/>
      <c r="E201" s="257"/>
      <c r="F201" s="257"/>
      <c r="G201" s="239"/>
      <c r="H201" s="257"/>
      <c r="I201" s="257"/>
      <c r="J201" s="257"/>
      <c r="K201" s="281"/>
    </row>
    <row r="202" spans="2:11" s="1" customFormat="1" ht="15" customHeight="1">
      <c r="B202" s="260"/>
      <c r="C202" s="239" t="s">
        <v>470</v>
      </c>
      <c r="D202" s="239"/>
      <c r="E202" s="239"/>
      <c r="F202" s="259" t="s">
        <v>42</v>
      </c>
      <c r="G202" s="239"/>
      <c r="H202" s="358" t="s">
        <v>481</v>
      </c>
      <c r="I202" s="358"/>
      <c r="J202" s="358"/>
      <c r="K202" s="281"/>
    </row>
    <row r="203" spans="2:11" s="1" customFormat="1" ht="15" customHeight="1">
      <c r="B203" s="260"/>
      <c r="C203" s="266"/>
      <c r="D203" s="239"/>
      <c r="E203" s="239"/>
      <c r="F203" s="259" t="s">
        <v>43</v>
      </c>
      <c r="G203" s="239"/>
      <c r="H203" s="358" t="s">
        <v>482</v>
      </c>
      <c r="I203" s="358"/>
      <c r="J203" s="358"/>
      <c r="K203" s="281"/>
    </row>
    <row r="204" spans="2:11" s="1" customFormat="1" ht="15" customHeight="1">
      <c r="B204" s="260"/>
      <c r="C204" s="266"/>
      <c r="D204" s="239"/>
      <c r="E204" s="239"/>
      <c r="F204" s="259" t="s">
        <v>46</v>
      </c>
      <c r="G204" s="239"/>
      <c r="H204" s="358" t="s">
        <v>483</v>
      </c>
      <c r="I204" s="358"/>
      <c r="J204" s="358"/>
      <c r="K204" s="281"/>
    </row>
    <row r="205" spans="2:11" s="1" customFormat="1" ht="15" customHeight="1">
      <c r="B205" s="260"/>
      <c r="C205" s="239"/>
      <c r="D205" s="239"/>
      <c r="E205" s="239"/>
      <c r="F205" s="259" t="s">
        <v>44</v>
      </c>
      <c r="G205" s="239"/>
      <c r="H205" s="358" t="s">
        <v>484</v>
      </c>
      <c r="I205" s="358"/>
      <c r="J205" s="358"/>
      <c r="K205" s="281"/>
    </row>
    <row r="206" spans="2:11" s="1" customFormat="1" ht="15" customHeight="1">
      <c r="B206" s="260"/>
      <c r="C206" s="239"/>
      <c r="D206" s="239"/>
      <c r="E206" s="239"/>
      <c r="F206" s="259" t="s">
        <v>45</v>
      </c>
      <c r="G206" s="239"/>
      <c r="H206" s="358" t="s">
        <v>485</v>
      </c>
      <c r="I206" s="358"/>
      <c r="J206" s="358"/>
      <c r="K206" s="281"/>
    </row>
    <row r="207" spans="2:11" s="1" customFormat="1" ht="15" customHeight="1">
      <c r="B207" s="260"/>
      <c r="C207" s="239"/>
      <c r="D207" s="239"/>
      <c r="E207" s="239"/>
      <c r="F207" s="259"/>
      <c r="G207" s="239"/>
      <c r="H207" s="239"/>
      <c r="I207" s="239"/>
      <c r="J207" s="239"/>
      <c r="K207" s="281"/>
    </row>
    <row r="208" spans="2:11" s="1" customFormat="1" ht="15" customHeight="1">
      <c r="B208" s="260"/>
      <c r="C208" s="239" t="s">
        <v>426</v>
      </c>
      <c r="D208" s="239"/>
      <c r="E208" s="239"/>
      <c r="F208" s="259" t="s">
        <v>78</v>
      </c>
      <c r="G208" s="239"/>
      <c r="H208" s="358" t="s">
        <v>486</v>
      </c>
      <c r="I208" s="358"/>
      <c r="J208" s="358"/>
      <c r="K208" s="281"/>
    </row>
    <row r="209" spans="2:11" s="1" customFormat="1" ht="15" customHeight="1">
      <c r="B209" s="260"/>
      <c r="C209" s="266"/>
      <c r="D209" s="239"/>
      <c r="E209" s="239"/>
      <c r="F209" s="259" t="s">
        <v>321</v>
      </c>
      <c r="G209" s="239"/>
      <c r="H209" s="358" t="s">
        <v>322</v>
      </c>
      <c r="I209" s="358"/>
      <c r="J209" s="358"/>
      <c r="K209" s="281"/>
    </row>
    <row r="210" spans="2:11" s="1" customFormat="1" ht="15" customHeight="1">
      <c r="B210" s="260"/>
      <c r="C210" s="239"/>
      <c r="D210" s="239"/>
      <c r="E210" s="239"/>
      <c r="F210" s="259" t="s">
        <v>319</v>
      </c>
      <c r="G210" s="239"/>
      <c r="H210" s="358" t="s">
        <v>487</v>
      </c>
      <c r="I210" s="358"/>
      <c r="J210" s="358"/>
      <c r="K210" s="281"/>
    </row>
    <row r="211" spans="2:11" s="1" customFormat="1" ht="15" customHeight="1">
      <c r="B211" s="298"/>
      <c r="C211" s="266"/>
      <c r="D211" s="266"/>
      <c r="E211" s="266"/>
      <c r="F211" s="259" t="s">
        <v>323</v>
      </c>
      <c r="G211" s="245"/>
      <c r="H211" s="359" t="s">
        <v>324</v>
      </c>
      <c r="I211" s="359"/>
      <c r="J211" s="359"/>
      <c r="K211" s="299"/>
    </row>
    <row r="212" spans="2:11" s="1" customFormat="1" ht="15" customHeight="1">
      <c r="B212" s="298"/>
      <c r="C212" s="266"/>
      <c r="D212" s="266"/>
      <c r="E212" s="266"/>
      <c r="F212" s="259" t="s">
        <v>325</v>
      </c>
      <c r="G212" s="245"/>
      <c r="H212" s="359" t="s">
        <v>265</v>
      </c>
      <c r="I212" s="359"/>
      <c r="J212" s="359"/>
      <c r="K212" s="299"/>
    </row>
    <row r="213" spans="2:11" s="1" customFormat="1" ht="15" customHeight="1">
      <c r="B213" s="298"/>
      <c r="C213" s="266"/>
      <c r="D213" s="266"/>
      <c r="E213" s="266"/>
      <c r="F213" s="300"/>
      <c r="G213" s="245"/>
      <c r="H213" s="301"/>
      <c r="I213" s="301"/>
      <c r="J213" s="301"/>
      <c r="K213" s="299"/>
    </row>
    <row r="214" spans="2:11" s="1" customFormat="1" ht="15" customHeight="1">
      <c r="B214" s="298"/>
      <c r="C214" s="239" t="s">
        <v>450</v>
      </c>
      <c r="D214" s="266"/>
      <c r="E214" s="266"/>
      <c r="F214" s="259">
        <v>1</v>
      </c>
      <c r="G214" s="245"/>
      <c r="H214" s="359" t="s">
        <v>488</v>
      </c>
      <c r="I214" s="359"/>
      <c r="J214" s="359"/>
      <c r="K214" s="299"/>
    </row>
    <row r="215" spans="2:11" s="1" customFormat="1" ht="15" customHeight="1">
      <c r="B215" s="298"/>
      <c r="C215" s="266"/>
      <c r="D215" s="266"/>
      <c r="E215" s="266"/>
      <c r="F215" s="259">
        <v>2</v>
      </c>
      <c r="G215" s="245"/>
      <c r="H215" s="359" t="s">
        <v>489</v>
      </c>
      <c r="I215" s="359"/>
      <c r="J215" s="359"/>
      <c r="K215" s="299"/>
    </row>
    <row r="216" spans="2:11" s="1" customFormat="1" ht="15" customHeight="1">
      <c r="B216" s="298"/>
      <c r="C216" s="266"/>
      <c r="D216" s="266"/>
      <c r="E216" s="266"/>
      <c r="F216" s="259">
        <v>3</v>
      </c>
      <c r="G216" s="245"/>
      <c r="H216" s="359" t="s">
        <v>490</v>
      </c>
      <c r="I216" s="359"/>
      <c r="J216" s="359"/>
      <c r="K216" s="299"/>
    </row>
    <row r="217" spans="2:11" s="1" customFormat="1" ht="15" customHeight="1">
      <c r="B217" s="298"/>
      <c r="C217" s="266"/>
      <c r="D217" s="266"/>
      <c r="E217" s="266"/>
      <c r="F217" s="259">
        <v>4</v>
      </c>
      <c r="G217" s="245"/>
      <c r="H217" s="359" t="s">
        <v>491</v>
      </c>
      <c r="I217" s="359"/>
      <c r="J217" s="359"/>
      <c r="K217" s="299"/>
    </row>
    <row r="218" spans="2:11" s="1" customFormat="1" ht="12.75" customHeight="1">
      <c r="B218" s="302"/>
      <c r="C218" s="303"/>
      <c r="D218" s="303"/>
      <c r="E218" s="303"/>
      <c r="F218" s="303"/>
      <c r="G218" s="303"/>
      <c r="H218" s="303"/>
      <c r="I218" s="303"/>
      <c r="J218" s="303"/>
      <c r="K218" s="304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Ulice K Sekance</vt:lpstr>
      <vt:lpstr>SO 102 - Ulice Pod Holákem</vt:lpstr>
      <vt:lpstr>Pokyny pro vyplnění</vt:lpstr>
      <vt:lpstr>'Rekapitulace stavby'!Názvy_tisku</vt:lpstr>
      <vt:lpstr>'SO 101 - Ulice K Sekance'!Názvy_tisku</vt:lpstr>
      <vt:lpstr>'SO 102 - Ulice Pod Holákem'!Názvy_tisku</vt:lpstr>
      <vt:lpstr>'Pokyny pro vyplnění'!Oblast_tisku</vt:lpstr>
      <vt:lpstr>'Rekapitulace stavby'!Oblast_tisku</vt:lpstr>
      <vt:lpstr>'SO 101 - Ulice K Sekance'!Oblast_tisku</vt:lpstr>
      <vt:lpstr>'SO 102 - Ulice Pod Holákem'!Oblast_tisku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DESKTOP-UK41KLB\lukin_kru</dc:creator>
  <cp:lastModifiedBy>Zbyšek Čelikovský</cp:lastModifiedBy>
  <dcterms:created xsi:type="dcterms:W3CDTF">2020-12-11T15:09:08Z</dcterms:created>
  <dcterms:modified xsi:type="dcterms:W3CDTF">2021-06-18T11:43:45Z</dcterms:modified>
</cp:coreProperties>
</file>